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运营补贴审定明细表" sheetId="1" r:id="rId1"/>
    <sheet name="困难老人审定表" sheetId="3" r:id="rId2"/>
  </sheets>
  <calcPr calcId="144525"/>
</workbook>
</file>

<file path=xl/sharedStrings.xml><?xml version="1.0" encoding="utf-8"?>
<sst xmlns="http://schemas.openxmlformats.org/spreadsheetml/2006/main" count="1222" uniqueCount="92">
  <si>
    <t>机构名称</t>
  </si>
  <si>
    <t>长春市多恩养老康复中心</t>
  </si>
  <si>
    <t>1月份核实入住人数</t>
  </si>
  <si>
    <t>2月份核实入住人数</t>
  </si>
  <si>
    <t>3月份核实入住人数</t>
  </si>
  <si>
    <t>4月份核实入住人数</t>
  </si>
  <si>
    <t>5月份核实入住人数</t>
  </si>
  <si>
    <t>6月份核实入住人数</t>
  </si>
  <si>
    <t>7月份核实入住人数</t>
  </si>
  <si>
    <t>8月份核实入住人数</t>
  </si>
  <si>
    <t>9月份核实入住人数</t>
  </si>
  <si>
    <t>10月份核实入住人数</t>
  </si>
  <si>
    <t>11月份核实入住人数</t>
  </si>
  <si>
    <t>12月份核实入住人数</t>
  </si>
  <si>
    <t>1-12月核定人次</t>
  </si>
  <si>
    <t>补贴资金总额（万元）</t>
  </si>
  <si>
    <t>其中市补贴资金（万元）</t>
  </si>
  <si>
    <t>长春汽车经济技术开发区华铱堂老年养护院</t>
  </si>
  <si>
    <t>汇滨养老院</t>
  </si>
  <si>
    <t>吉盛大同养老院</t>
  </si>
  <si>
    <t>康泰园养老院</t>
  </si>
  <si>
    <t>法人代表</t>
  </si>
  <si>
    <t>李耀宇</t>
  </si>
  <si>
    <t>自理</t>
  </si>
  <si>
    <t>半自理</t>
  </si>
  <si>
    <t>不能自理</t>
  </si>
  <si>
    <t>总计</t>
  </si>
  <si>
    <t>葛云婉</t>
  </si>
  <si>
    <t>荆佳喜</t>
  </si>
  <si>
    <t>刘淑清</t>
  </si>
  <si>
    <t>高研</t>
  </si>
  <si>
    <t>成立时间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</si>
  <si>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016-10-24</t>
    </r>
  </si>
  <si>
    <t>1月份核实补贴金额</t>
  </si>
  <si>
    <t>2月份核实补贴金额</t>
  </si>
  <si>
    <t>3月份核实补贴金额</t>
  </si>
  <si>
    <t>4月份核实补贴金额</t>
  </si>
  <si>
    <t>5月份核实补贴金额</t>
  </si>
  <si>
    <t>6月份核实补贴金额</t>
  </si>
  <si>
    <t>7月份核实补贴金额</t>
  </si>
  <si>
    <t>8月份核实补贴金额</t>
  </si>
  <si>
    <t>9月份核实补贴金额</t>
  </si>
  <si>
    <t>10月份核实补贴金额</t>
  </si>
  <si>
    <t>11月份核实补贴金额</t>
  </si>
  <si>
    <t>12月份核实补贴金额</t>
  </si>
  <si>
    <t>2017-7-25</t>
  </si>
  <si>
    <t>2014.11.27</t>
  </si>
  <si>
    <t>2008.8.20</t>
  </si>
  <si>
    <t>2017.12.9</t>
  </si>
  <si>
    <t>建筑面积</t>
  </si>
  <si>
    <t>5683.27㎡</t>
  </si>
  <si>
    <t>1714.87㎡</t>
  </si>
  <si>
    <t>1600平方米</t>
  </si>
  <si>
    <t>918平方米</t>
  </si>
  <si>
    <t>8611.92平方米</t>
  </si>
  <si>
    <t>核定床位数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</si>
  <si>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01</t>
    </r>
  </si>
  <si>
    <t>144</t>
  </si>
  <si>
    <t>59张</t>
  </si>
  <si>
    <t>74张</t>
  </si>
  <si>
    <t>568张</t>
  </si>
  <si>
    <t>兴顺老年公寓</t>
  </si>
  <si>
    <t>长春汽车经济技术开发区养心苑养老院</t>
  </si>
  <si>
    <t>长春汽车经济技术开发区怡心苑养老院</t>
  </si>
  <si>
    <t>长春汽车经济技术开发区永昌敬老院</t>
  </si>
  <si>
    <t>刘春香</t>
  </si>
  <si>
    <t>林斌</t>
  </si>
  <si>
    <t>耿娟</t>
  </si>
  <si>
    <t>李爽</t>
  </si>
  <si>
    <t>2009.10.1</t>
  </si>
  <si>
    <t>2016-12-01</t>
  </si>
  <si>
    <t>2015-10-19</t>
  </si>
  <si>
    <t>2017-10-10</t>
  </si>
  <si>
    <t>224（平方米）</t>
  </si>
  <si>
    <t>1314.24㎡</t>
  </si>
  <si>
    <t>1284.94㎡</t>
  </si>
  <si>
    <t>1200㎡</t>
  </si>
  <si>
    <t>123</t>
  </si>
  <si>
    <t>103</t>
  </si>
  <si>
    <t>80</t>
  </si>
  <si>
    <t>地区</t>
  </si>
  <si>
    <t>序号</t>
  </si>
  <si>
    <t>床位总数</t>
  </si>
  <si>
    <t>入住人员总数</t>
  </si>
  <si>
    <t>困难老人总数</t>
  </si>
  <si>
    <t>12个月共核实入住总人数（每月入住人数加和）</t>
  </si>
  <si>
    <t>汽开区</t>
  </si>
  <si>
    <t>103张</t>
  </si>
  <si>
    <t>长春汽车经济技术开发区汇滨养老院</t>
  </si>
  <si>
    <t>长春汽车经济技术开发区吉盛大同养老院</t>
  </si>
  <si>
    <r>
      <rPr>
        <sz val="9"/>
        <rFont val="宋体"/>
        <charset val="134"/>
      </rPr>
      <t>7</t>
    </r>
    <r>
      <rPr>
        <sz val="9"/>
        <rFont val="宋体"/>
        <charset val="134"/>
      </rPr>
      <t>4</t>
    </r>
    <r>
      <rPr>
        <sz val="9"/>
        <rFont val="宋体"/>
        <charset val="134"/>
      </rPr>
      <t>张</t>
    </r>
  </si>
  <si>
    <t>长春汽车经济技术开发区康泰园养老院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</si>
</sst>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_ * #,##0.0000_ ;_ * \-#,##0.0000_ ;_ * &quot;-&quot;??_ ;_ @_ "/>
    <numFmt numFmtId="178" formatCode="_ * #,##0_ ;_ * \-#,##0_ ;_ * &quot;-&quot;??_ ;_ @_ "/>
    <numFmt numFmtId="179" formatCode="0.0000_ "/>
    <numFmt numFmtId="180" formatCode="#,##0_ "/>
    <numFmt numFmtId="181" formatCode="0.00_);[Red]\(0.00\)"/>
    <numFmt numFmtId="182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Arial Narrow"/>
      <charset val="134"/>
    </font>
    <font>
      <b/>
      <sz val="9"/>
      <color rgb="FF000000"/>
      <name val="宋体"/>
      <charset val="134"/>
    </font>
    <font>
      <sz val="9"/>
      <color rgb="FF000000"/>
      <name val="Arial Narrow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28" fillId="15" borderId="19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4" fillId="3" borderId="1" xfId="49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49" applyBorder="1">
      <alignment vertical="center"/>
    </xf>
    <xf numFmtId="49" fontId="3" fillId="0" borderId="1" xfId="8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7" fontId="6" fillId="0" borderId="1" xfId="8" applyNumberFormat="1" applyFont="1" applyBorder="1" applyAlignment="1">
      <alignment horizontal="right" vertical="center" wrapText="1"/>
    </xf>
    <xf numFmtId="176" fontId="6" fillId="0" borderId="1" xfId="8" applyNumberFormat="1" applyFont="1" applyBorder="1" applyAlignment="1">
      <alignment horizontal="right" vertical="center" wrapText="1"/>
    </xf>
    <xf numFmtId="177" fontId="6" fillId="3" borderId="1" xfId="8" applyNumberFormat="1" applyFont="1" applyFill="1" applyBorder="1" applyAlignment="1">
      <alignment horizontal="right" vertical="center" wrapText="1"/>
    </xf>
    <xf numFmtId="177" fontId="3" fillId="0" borderId="1" xfId="8" applyNumberFormat="1" applyFont="1" applyBorder="1" applyAlignment="1">
      <alignment horizontal="right" vertical="center"/>
    </xf>
    <xf numFmtId="176" fontId="3" fillId="0" borderId="1" xfId="8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8" xfId="49" applyNumberFormat="1" applyFont="1" applyBorder="1" applyAlignment="1">
      <alignment horizontal="center" vertical="center" wrapText="1"/>
    </xf>
    <xf numFmtId="178" fontId="4" fillId="0" borderId="1" xfId="49" applyNumberFormat="1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 wrapText="1"/>
    </xf>
    <xf numFmtId="49" fontId="4" fillId="0" borderId="9" xfId="49" applyNumberFormat="1" applyFont="1" applyBorder="1" applyAlignment="1">
      <alignment horizontal="center" vertical="center" wrapText="1"/>
    </xf>
    <xf numFmtId="178" fontId="4" fillId="0" borderId="2" xfId="49" applyNumberFormat="1" applyFont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49" fontId="4" fillId="0" borderId="10" xfId="49" applyNumberFormat="1" applyFont="1" applyBorder="1" applyAlignment="1">
      <alignment horizontal="center" vertical="center" wrapText="1"/>
    </xf>
    <xf numFmtId="178" fontId="4" fillId="0" borderId="5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3" fontId="11" fillId="0" borderId="1" xfId="8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3" fontId="11" fillId="2" borderId="1" xfId="8" applyFont="1" applyFill="1" applyBorder="1" applyAlignment="1">
      <alignment horizontal="center" vertical="center" wrapText="1"/>
    </xf>
    <xf numFmtId="43" fontId="0" fillId="0" borderId="0" xfId="8" applyFont="1">
      <alignment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176" fontId="11" fillId="0" borderId="1" xfId="8" applyNumberFormat="1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4" xfId="49" applyNumberFormat="1" applyFont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11" fillId="2" borderId="2" xfId="8" applyNumberFormat="1" applyFont="1" applyFill="1" applyBorder="1" applyAlignment="1">
      <alignment vertical="center" wrapText="1"/>
    </xf>
    <xf numFmtId="176" fontId="11" fillId="2" borderId="2" xfId="8" applyNumberFormat="1" applyFont="1" applyFill="1" applyBorder="1" applyAlignment="1">
      <alignment horizontal="center" vertical="center" wrapText="1"/>
    </xf>
    <xf numFmtId="176" fontId="11" fillId="2" borderId="4" xfId="8" applyNumberFormat="1" applyFont="1" applyFill="1" applyBorder="1" applyAlignment="1">
      <alignment vertical="center" wrapText="1"/>
    </xf>
    <xf numFmtId="176" fontId="11" fillId="2" borderId="4" xfId="8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vertical="center" wrapText="1"/>
    </xf>
    <xf numFmtId="178" fontId="4" fillId="2" borderId="5" xfId="0" applyNumberFormat="1" applyFont="1" applyFill="1" applyBorder="1" applyAlignment="1">
      <alignment vertical="center" wrapText="1"/>
    </xf>
    <xf numFmtId="176" fontId="11" fillId="2" borderId="5" xfId="8" applyNumberFormat="1" applyFont="1" applyFill="1" applyBorder="1" applyAlignment="1">
      <alignment vertical="center" wrapText="1"/>
    </xf>
    <xf numFmtId="176" fontId="11" fillId="2" borderId="5" xfId="8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6" fontId="11" fillId="2" borderId="1" xfId="8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180" fontId="4" fillId="2" borderId="4" xfId="0" applyNumberFormat="1" applyFont="1" applyFill="1" applyBorder="1" applyAlignment="1">
      <alignment horizontal="center" vertical="center" wrapText="1"/>
    </xf>
    <xf numFmtId="180" fontId="4" fillId="2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181" fontId="11" fillId="2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4" fillId="0" borderId="2" xfId="8" applyNumberFormat="1" applyFont="1" applyBorder="1" applyAlignment="1">
      <alignment horizontal="center" vertical="center" wrapText="1"/>
    </xf>
    <xf numFmtId="2" fontId="4" fillId="0" borderId="5" xfId="8" applyNumberFormat="1" applyFont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 wrapText="1"/>
    </xf>
    <xf numFmtId="182" fontId="4" fillId="2" borderId="4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82" fontId="4" fillId="2" borderId="5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E44"/>
  <sheetViews>
    <sheetView tabSelected="1" zoomScale="90" zoomScaleNormal="90" workbookViewId="0">
      <selection activeCell="JE3" sqref="JE3:JE8"/>
    </sheetView>
  </sheetViews>
  <sheetFormatPr defaultColWidth="9" defaultRowHeight="13.5"/>
  <cols>
    <col min="1" max="1" width="7" customWidth="1"/>
    <col min="2" max="2" width="7.5" customWidth="1"/>
    <col min="3" max="3" width="6.125" hidden="1" customWidth="1"/>
    <col min="4" max="4" width="6.625" hidden="1" customWidth="1"/>
    <col min="5" max="5" width="7.875" hidden="1" customWidth="1"/>
    <col min="6" max="6" width="7.625" hidden="1" customWidth="1"/>
    <col min="7" max="7" width="6.25" hidden="1" customWidth="1"/>
    <col min="8" max="8" width="6.875" hidden="1" customWidth="1"/>
    <col min="9" max="10" width="7.5" hidden="1" customWidth="1"/>
    <col min="11" max="11" width="6.25" hidden="1" customWidth="1"/>
    <col min="12" max="12" width="6.875" hidden="1" customWidth="1"/>
    <col min="13" max="13" width="7.125" hidden="1" customWidth="1"/>
    <col min="14" max="14" width="6.875" hidden="1" customWidth="1"/>
    <col min="15" max="15" width="6.125" hidden="1" customWidth="1"/>
    <col min="16" max="16" width="6.875" hidden="1" customWidth="1"/>
    <col min="17" max="18" width="7.375" hidden="1" customWidth="1"/>
    <col min="19" max="19" width="6.375" hidden="1" customWidth="1"/>
    <col min="20" max="20" width="6.875" hidden="1" customWidth="1"/>
    <col min="21" max="21" width="7.375" hidden="1" customWidth="1"/>
    <col min="22" max="22" width="6.875" hidden="1" customWidth="1"/>
    <col min="23" max="23" width="6.25" hidden="1" customWidth="1"/>
    <col min="24" max="24" width="5.875" hidden="1" customWidth="1"/>
    <col min="25" max="25" width="6.75" hidden="1" customWidth="1"/>
    <col min="26" max="26" width="7.5" hidden="1" customWidth="1"/>
    <col min="27" max="28" width="6.875" hidden="1" customWidth="1"/>
    <col min="29" max="29" width="7.375" hidden="1" customWidth="1"/>
    <col min="30" max="30" width="7.5" hidden="1" customWidth="1"/>
    <col min="31" max="32" width="6.875" hidden="1" customWidth="1"/>
    <col min="33" max="33" width="7.375" hidden="1" customWidth="1"/>
    <col min="34" max="34" width="7.5" hidden="1" customWidth="1"/>
    <col min="35" max="36" width="6.875" hidden="1" customWidth="1"/>
    <col min="37" max="37" width="7.375" hidden="1" customWidth="1"/>
    <col min="38" max="38" width="7.5" hidden="1" customWidth="1"/>
    <col min="39" max="40" width="6.875" hidden="1" customWidth="1"/>
    <col min="41" max="41" width="7.375" hidden="1" customWidth="1"/>
    <col min="42" max="42" width="7.5" hidden="1" customWidth="1"/>
    <col min="43" max="44" width="6.875" hidden="1" customWidth="1"/>
    <col min="45" max="46" width="7.5" hidden="1" customWidth="1"/>
    <col min="47" max="47" width="6.625" hidden="1" customWidth="1"/>
    <col min="48" max="48" width="6.25" hidden="1" customWidth="1"/>
    <col min="49" max="49" width="8.5" hidden="1" customWidth="1"/>
    <col min="50" max="50" width="7.5" hidden="1" customWidth="1"/>
    <col min="51" max="51" width="7.375" customWidth="1"/>
    <col min="52" max="52" width="10.375" style="36" customWidth="1"/>
    <col min="53" max="53" width="11.125" style="36" customWidth="1"/>
    <col min="56" max="103" width="9" hidden="1" customWidth="1"/>
    <col min="109" max="156" width="9" hidden="1" customWidth="1"/>
    <col min="162" max="209" width="9" hidden="1" customWidth="1"/>
    <col min="215" max="262" width="9" hidden="1" customWidth="1"/>
  </cols>
  <sheetData>
    <row r="1" ht="20.25" customHeight="1" spans="1:5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65"/>
      <c r="BA1" s="37"/>
    </row>
    <row r="2" s="2" customFormat="1" ht="69" customHeight="1" spans="1:265">
      <c r="A2" s="38" t="s">
        <v>0</v>
      </c>
      <c r="B2" s="39" t="s">
        <v>1</v>
      </c>
      <c r="C2" s="38" t="s">
        <v>2</v>
      </c>
      <c r="D2" s="38"/>
      <c r="E2" s="38"/>
      <c r="F2" s="38"/>
      <c r="G2" s="38" t="s">
        <v>3</v>
      </c>
      <c r="H2" s="38"/>
      <c r="I2" s="38"/>
      <c r="J2" s="38"/>
      <c r="K2" s="38" t="s">
        <v>4</v>
      </c>
      <c r="L2" s="38"/>
      <c r="M2" s="38"/>
      <c r="N2" s="38"/>
      <c r="O2" s="38" t="s">
        <v>5</v>
      </c>
      <c r="P2" s="38"/>
      <c r="Q2" s="38"/>
      <c r="R2" s="38"/>
      <c r="S2" s="38" t="s">
        <v>6</v>
      </c>
      <c r="T2" s="38"/>
      <c r="U2" s="38"/>
      <c r="V2" s="38"/>
      <c r="W2" s="38" t="s">
        <v>7</v>
      </c>
      <c r="X2" s="38"/>
      <c r="Y2" s="38"/>
      <c r="Z2" s="38"/>
      <c r="AA2" s="38" t="s">
        <v>8</v>
      </c>
      <c r="AB2" s="38"/>
      <c r="AC2" s="38"/>
      <c r="AD2" s="38"/>
      <c r="AE2" s="64" t="s">
        <v>9</v>
      </c>
      <c r="AF2" s="64"/>
      <c r="AG2" s="64"/>
      <c r="AH2" s="64"/>
      <c r="AI2" s="38" t="s">
        <v>10</v>
      </c>
      <c r="AJ2" s="38"/>
      <c r="AK2" s="38"/>
      <c r="AL2" s="38"/>
      <c r="AM2" s="38" t="s">
        <v>11</v>
      </c>
      <c r="AN2" s="38"/>
      <c r="AO2" s="38"/>
      <c r="AP2" s="38"/>
      <c r="AQ2" s="38" t="s">
        <v>12</v>
      </c>
      <c r="AR2" s="38"/>
      <c r="AS2" s="38"/>
      <c r="AT2" s="38"/>
      <c r="AU2" s="38" t="s">
        <v>13</v>
      </c>
      <c r="AV2" s="38"/>
      <c r="AW2" s="38"/>
      <c r="AX2" s="38"/>
      <c r="AY2" s="38" t="s">
        <v>14</v>
      </c>
      <c r="AZ2" s="66" t="s">
        <v>15</v>
      </c>
      <c r="BA2" s="66" t="s">
        <v>16</v>
      </c>
      <c r="BB2" s="51" t="s">
        <v>0</v>
      </c>
      <c r="BC2" s="52" t="s">
        <v>17</v>
      </c>
      <c r="BD2" s="51" t="s">
        <v>2</v>
      </c>
      <c r="BE2" s="51"/>
      <c r="BF2" s="51"/>
      <c r="BG2" s="51"/>
      <c r="BH2" s="51" t="s">
        <v>3</v>
      </c>
      <c r="BI2" s="51"/>
      <c r="BJ2" s="51"/>
      <c r="BK2" s="51"/>
      <c r="BL2" s="51" t="s">
        <v>4</v>
      </c>
      <c r="BM2" s="51"/>
      <c r="BN2" s="51"/>
      <c r="BO2" s="51"/>
      <c r="BP2" s="51" t="s">
        <v>5</v>
      </c>
      <c r="BQ2" s="51"/>
      <c r="BR2" s="51"/>
      <c r="BS2" s="51"/>
      <c r="BT2" s="51" t="s">
        <v>6</v>
      </c>
      <c r="BU2" s="51"/>
      <c r="BV2" s="51"/>
      <c r="BW2" s="51"/>
      <c r="BX2" s="51" t="s">
        <v>7</v>
      </c>
      <c r="BY2" s="51"/>
      <c r="BZ2" s="51"/>
      <c r="CA2" s="51"/>
      <c r="CB2" s="51" t="s">
        <v>8</v>
      </c>
      <c r="CC2" s="51"/>
      <c r="CD2" s="51"/>
      <c r="CE2" s="51"/>
      <c r="CF2" s="60" t="s">
        <v>9</v>
      </c>
      <c r="CG2" s="60"/>
      <c r="CH2" s="60"/>
      <c r="CI2" s="60"/>
      <c r="CJ2" s="51" t="s">
        <v>10</v>
      </c>
      <c r="CK2" s="51"/>
      <c r="CL2" s="51"/>
      <c r="CM2" s="51"/>
      <c r="CN2" s="51" t="s">
        <v>11</v>
      </c>
      <c r="CO2" s="51"/>
      <c r="CP2" s="51"/>
      <c r="CQ2" s="51"/>
      <c r="CR2" s="51" t="s">
        <v>12</v>
      </c>
      <c r="CS2" s="51"/>
      <c r="CT2" s="51"/>
      <c r="CU2" s="51"/>
      <c r="CV2" s="51" t="s">
        <v>13</v>
      </c>
      <c r="CW2" s="51"/>
      <c r="CX2" s="51"/>
      <c r="CY2" s="51"/>
      <c r="CZ2" s="51" t="s">
        <v>14</v>
      </c>
      <c r="DA2" s="73" t="s">
        <v>15</v>
      </c>
      <c r="DB2" s="73" t="s">
        <v>16</v>
      </c>
      <c r="DC2" s="51" t="s">
        <v>0</v>
      </c>
      <c r="DD2" s="52" t="s">
        <v>18</v>
      </c>
      <c r="DE2" s="51" t="s">
        <v>2</v>
      </c>
      <c r="DF2" s="51"/>
      <c r="DG2" s="51"/>
      <c r="DH2" s="51"/>
      <c r="DI2" s="51" t="s">
        <v>3</v>
      </c>
      <c r="DJ2" s="51"/>
      <c r="DK2" s="51"/>
      <c r="DL2" s="51"/>
      <c r="DM2" s="51" t="s">
        <v>4</v>
      </c>
      <c r="DN2" s="51"/>
      <c r="DO2" s="51"/>
      <c r="DP2" s="51"/>
      <c r="DQ2" s="51" t="s">
        <v>5</v>
      </c>
      <c r="DR2" s="51"/>
      <c r="DS2" s="51"/>
      <c r="DT2" s="51"/>
      <c r="DU2" s="51" t="s">
        <v>6</v>
      </c>
      <c r="DV2" s="51"/>
      <c r="DW2" s="51"/>
      <c r="DX2" s="51"/>
      <c r="DY2" s="51" t="s">
        <v>7</v>
      </c>
      <c r="DZ2" s="51"/>
      <c r="EA2" s="51"/>
      <c r="EB2" s="51"/>
      <c r="EC2" s="51" t="s">
        <v>8</v>
      </c>
      <c r="ED2" s="51"/>
      <c r="EE2" s="51"/>
      <c r="EF2" s="51"/>
      <c r="EG2" s="60" t="s">
        <v>9</v>
      </c>
      <c r="EH2" s="60"/>
      <c r="EI2" s="60"/>
      <c r="EJ2" s="60"/>
      <c r="EK2" s="51" t="s">
        <v>10</v>
      </c>
      <c r="EL2" s="51"/>
      <c r="EM2" s="51"/>
      <c r="EN2" s="51"/>
      <c r="EO2" s="51" t="s">
        <v>11</v>
      </c>
      <c r="EP2" s="51"/>
      <c r="EQ2" s="51"/>
      <c r="ER2" s="51"/>
      <c r="ES2" s="51" t="s">
        <v>12</v>
      </c>
      <c r="ET2" s="51"/>
      <c r="EU2" s="51"/>
      <c r="EV2" s="51"/>
      <c r="EW2" s="51" t="s">
        <v>13</v>
      </c>
      <c r="EX2" s="51"/>
      <c r="EY2" s="51"/>
      <c r="EZ2" s="51"/>
      <c r="FA2" s="51" t="s">
        <v>14</v>
      </c>
      <c r="FB2" s="73" t="s">
        <v>15</v>
      </c>
      <c r="FC2" s="73" t="s">
        <v>16</v>
      </c>
      <c r="FD2" s="51" t="s">
        <v>0</v>
      </c>
      <c r="FE2" s="52" t="s">
        <v>19</v>
      </c>
      <c r="FF2" s="51" t="s">
        <v>2</v>
      </c>
      <c r="FG2" s="51"/>
      <c r="FH2" s="51"/>
      <c r="FI2" s="51"/>
      <c r="FJ2" s="51" t="s">
        <v>3</v>
      </c>
      <c r="FK2" s="51"/>
      <c r="FL2" s="51"/>
      <c r="FM2" s="51"/>
      <c r="FN2" s="51" t="s">
        <v>4</v>
      </c>
      <c r="FO2" s="51"/>
      <c r="FP2" s="51"/>
      <c r="FQ2" s="51"/>
      <c r="FR2" s="51" t="s">
        <v>5</v>
      </c>
      <c r="FS2" s="51"/>
      <c r="FT2" s="51"/>
      <c r="FU2" s="51"/>
      <c r="FV2" s="51" t="s">
        <v>6</v>
      </c>
      <c r="FW2" s="51"/>
      <c r="FX2" s="51"/>
      <c r="FY2" s="51"/>
      <c r="FZ2" s="51" t="s">
        <v>7</v>
      </c>
      <c r="GA2" s="51"/>
      <c r="GB2" s="51"/>
      <c r="GC2" s="51"/>
      <c r="GD2" s="51" t="s">
        <v>8</v>
      </c>
      <c r="GE2" s="51"/>
      <c r="GF2" s="51"/>
      <c r="GG2" s="51"/>
      <c r="GH2" s="60" t="s">
        <v>9</v>
      </c>
      <c r="GI2" s="60"/>
      <c r="GJ2" s="60"/>
      <c r="GK2" s="60"/>
      <c r="GL2" s="51" t="s">
        <v>10</v>
      </c>
      <c r="GM2" s="51"/>
      <c r="GN2" s="51"/>
      <c r="GO2" s="51"/>
      <c r="GP2" s="51" t="s">
        <v>11</v>
      </c>
      <c r="GQ2" s="51"/>
      <c r="GR2" s="51"/>
      <c r="GS2" s="51"/>
      <c r="GT2" s="51" t="s">
        <v>12</v>
      </c>
      <c r="GU2" s="51"/>
      <c r="GV2" s="51"/>
      <c r="GW2" s="51"/>
      <c r="GX2" s="51" t="s">
        <v>13</v>
      </c>
      <c r="GY2" s="51"/>
      <c r="GZ2" s="51"/>
      <c r="HA2" s="51"/>
      <c r="HB2" s="51" t="s">
        <v>14</v>
      </c>
      <c r="HC2" s="73" t="s">
        <v>15</v>
      </c>
      <c r="HD2" s="73" t="s">
        <v>16</v>
      </c>
      <c r="HE2" s="51" t="s">
        <v>0</v>
      </c>
      <c r="HF2" s="52" t="s">
        <v>20</v>
      </c>
      <c r="HG2" s="51" t="s">
        <v>2</v>
      </c>
      <c r="HH2" s="51"/>
      <c r="HI2" s="51"/>
      <c r="HJ2" s="51"/>
      <c r="HK2" s="51" t="s">
        <v>3</v>
      </c>
      <c r="HL2" s="51"/>
      <c r="HM2" s="51"/>
      <c r="HN2" s="51"/>
      <c r="HO2" s="51" t="s">
        <v>4</v>
      </c>
      <c r="HP2" s="51"/>
      <c r="HQ2" s="51"/>
      <c r="HR2" s="51"/>
      <c r="HS2" s="51" t="s">
        <v>5</v>
      </c>
      <c r="HT2" s="51"/>
      <c r="HU2" s="51"/>
      <c r="HV2" s="51"/>
      <c r="HW2" s="51" t="s">
        <v>6</v>
      </c>
      <c r="HX2" s="51"/>
      <c r="HY2" s="51"/>
      <c r="HZ2" s="51"/>
      <c r="IA2" s="51" t="s">
        <v>7</v>
      </c>
      <c r="IB2" s="51"/>
      <c r="IC2" s="51"/>
      <c r="ID2" s="51"/>
      <c r="IE2" s="51" t="s">
        <v>8</v>
      </c>
      <c r="IF2" s="51"/>
      <c r="IG2" s="51"/>
      <c r="IH2" s="51"/>
      <c r="II2" s="60" t="s">
        <v>9</v>
      </c>
      <c r="IJ2" s="60"/>
      <c r="IK2" s="60"/>
      <c r="IL2" s="60"/>
      <c r="IM2" s="51" t="s">
        <v>10</v>
      </c>
      <c r="IN2" s="51"/>
      <c r="IO2" s="51"/>
      <c r="IP2" s="51"/>
      <c r="IQ2" s="51" t="s">
        <v>11</v>
      </c>
      <c r="IR2" s="51"/>
      <c r="IS2" s="51"/>
      <c r="IT2" s="51"/>
      <c r="IU2" s="51" t="s">
        <v>12</v>
      </c>
      <c r="IV2" s="51"/>
      <c r="IW2" s="51"/>
      <c r="IX2" s="51"/>
      <c r="IY2" s="51" t="s">
        <v>13</v>
      </c>
      <c r="IZ2" s="51"/>
      <c r="JA2" s="51"/>
      <c r="JB2" s="51"/>
      <c r="JC2" s="51" t="s">
        <v>14</v>
      </c>
      <c r="JD2" s="73" t="s">
        <v>15</v>
      </c>
      <c r="JE2" s="73" t="s">
        <v>16</v>
      </c>
    </row>
    <row r="3" ht="45.75" customHeight="1" spans="1:265">
      <c r="A3" s="40" t="s">
        <v>21</v>
      </c>
      <c r="B3" s="41" t="s">
        <v>22</v>
      </c>
      <c r="C3" s="42" t="s">
        <v>23</v>
      </c>
      <c r="D3" s="42" t="s">
        <v>24</v>
      </c>
      <c r="E3" s="42" t="s">
        <v>25</v>
      </c>
      <c r="F3" s="42" t="s">
        <v>26</v>
      </c>
      <c r="G3" s="42" t="s">
        <v>23</v>
      </c>
      <c r="H3" s="42" t="s">
        <v>24</v>
      </c>
      <c r="I3" s="42" t="s">
        <v>25</v>
      </c>
      <c r="J3" s="42" t="s">
        <v>26</v>
      </c>
      <c r="K3" s="42" t="s">
        <v>23</v>
      </c>
      <c r="L3" s="42" t="s">
        <v>24</v>
      </c>
      <c r="M3" s="42" t="s">
        <v>25</v>
      </c>
      <c r="N3" s="42" t="s">
        <v>26</v>
      </c>
      <c r="O3" s="42" t="s">
        <v>23</v>
      </c>
      <c r="P3" s="42" t="s">
        <v>24</v>
      </c>
      <c r="Q3" s="42" t="s">
        <v>25</v>
      </c>
      <c r="R3" s="42" t="s">
        <v>26</v>
      </c>
      <c r="S3" s="42" t="s">
        <v>23</v>
      </c>
      <c r="T3" s="42" t="s">
        <v>24</v>
      </c>
      <c r="U3" s="42" t="s">
        <v>25</v>
      </c>
      <c r="V3" s="42" t="s">
        <v>26</v>
      </c>
      <c r="W3" s="42" t="s">
        <v>23</v>
      </c>
      <c r="X3" s="42" t="s">
        <v>24</v>
      </c>
      <c r="Y3" s="42" t="s">
        <v>25</v>
      </c>
      <c r="Z3" s="42" t="s">
        <v>26</v>
      </c>
      <c r="AA3" s="42" t="s">
        <v>23</v>
      </c>
      <c r="AB3" s="42" t="s">
        <v>24</v>
      </c>
      <c r="AC3" s="42" t="s">
        <v>25</v>
      </c>
      <c r="AD3" s="42" t="s">
        <v>26</v>
      </c>
      <c r="AE3" s="42" t="s">
        <v>23</v>
      </c>
      <c r="AF3" s="42" t="s">
        <v>24</v>
      </c>
      <c r="AG3" s="42" t="s">
        <v>25</v>
      </c>
      <c r="AH3" s="42" t="s">
        <v>26</v>
      </c>
      <c r="AI3" s="42" t="s">
        <v>23</v>
      </c>
      <c r="AJ3" s="42" t="s">
        <v>24</v>
      </c>
      <c r="AK3" s="42" t="s">
        <v>25</v>
      </c>
      <c r="AL3" s="42" t="s">
        <v>26</v>
      </c>
      <c r="AM3" s="42" t="s">
        <v>23</v>
      </c>
      <c r="AN3" s="42" t="s">
        <v>24</v>
      </c>
      <c r="AO3" s="42" t="s">
        <v>25</v>
      </c>
      <c r="AP3" s="42" t="s">
        <v>26</v>
      </c>
      <c r="AQ3" s="42" t="s">
        <v>23</v>
      </c>
      <c r="AR3" s="42" t="s">
        <v>24</v>
      </c>
      <c r="AS3" s="42" t="s">
        <v>25</v>
      </c>
      <c r="AT3" s="42" t="s">
        <v>26</v>
      </c>
      <c r="AU3" s="42" t="s">
        <v>23</v>
      </c>
      <c r="AV3" s="42" t="s">
        <v>24</v>
      </c>
      <c r="AW3" s="42" t="s">
        <v>25</v>
      </c>
      <c r="AX3" s="42" t="s">
        <v>26</v>
      </c>
      <c r="AY3" s="45">
        <f>F4+J4+N4+R4+V4+Z4+AD4+AH4+AL4+AP4+AT4+AX4</f>
        <v>1138</v>
      </c>
      <c r="AZ3" s="67">
        <f>(F8+J8+N8+R8+V8+Z8+AD8+AH8+AL8+AP8+AT8+AX8)/10000</f>
        <v>18.470406</v>
      </c>
      <c r="BA3" s="68">
        <f>AZ3/2</f>
        <v>9.235203</v>
      </c>
      <c r="BB3" s="53" t="s">
        <v>21</v>
      </c>
      <c r="BC3" s="54" t="s">
        <v>27</v>
      </c>
      <c r="BD3" s="69" t="s">
        <v>23</v>
      </c>
      <c r="BE3" s="69" t="s">
        <v>24</v>
      </c>
      <c r="BF3" s="69" t="s">
        <v>25</v>
      </c>
      <c r="BG3" s="69" t="s">
        <v>26</v>
      </c>
      <c r="BH3" s="69" t="s">
        <v>23</v>
      </c>
      <c r="BI3" s="69" t="s">
        <v>24</v>
      </c>
      <c r="BJ3" s="69" t="s">
        <v>25</v>
      </c>
      <c r="BK3" s="69" t="s">
        <v>26</v>
      </c>
      <c r="BL3" s="69" t="s">
        <v>23</v>
      </c>
      <c r="BM3" s="69" t="s">
        <v>24</v>
      </c>
      <c r="BN3" s="69" t="s">
        <v>25</v>
      </c>
      <c r="BO3" s="69" t="s">
        <v>26</v>
      </c>
      <c r="BP3" s="69" t="s">
        <v>23</v>
      </c>
      <c r="BQ3" s="69" t="s">
        <v>24</v>
      </c>
      <c r="BR3" s="69" t="s">
        <v>25</v>
      </c>
      <c r="BS3" s="69" t="s">
        <v>26</v>
      </c>
      <c r="BT3" s="69" t="s">
        <v>23</v>
      </c>
      <c r="BU3" s="69" t="s">
        <v>24</v>
      </c>
      <c r="BV3" s="69" t="s">
        <v>25</v>
      </c>
      <c r="BW3" s="69" t="s">
        <v>26</v>
      </c>
      <c r="BX3" s="69" t="s">
        <v>23</v>
      </c>
      <c r="BY3" s="69" t="s">
        <v>24</v>
      </c>
      <c r="BZ3" s="69" t="s">
        <v>25</v>
      </c>
      <c r="CA3" s="69" t="s">
        <v>26</v>
      </c>
      <c r="CB3" s="69" t="s">
        <v>23</v>
      </c>
      <c r="CC3" s="69" t="s">
        <v>24</v>
      </c>
      <c r="CD3" s="69" t="s">
        <v>25</v>
      </c>
      <c r="CE3" s="69" t="s">
        <v>26</v>
      </c>
      <c r="CF3" s="69" t="s">
        <v>23</v>
      </c>
      <c r="CG3" s="69" t="s">
        <v>24</v>
      </c>
      <c r="CH3" s="69" t="s">
        <v>25</v>
      </c>
      <c r="CI3" s="69" t="s">
        <v>26</v>
      </c>
      <c r="CJ3" s="69" t="s">
        <v>23</v>
      </c>
      <c r="CK3" s="69" t="s">
        <v>24</v>
      </c>
      <c r="CL3" s="69" t="s">
        <v>25</v>
      </c>
      <c r="CM3" s="69" t="s">
        <v>26</v>
      </c>
      <c r="CN3" s="69" t="s">
        <v>23</v>
      </c>
      <c r="CO3" s="69" t="s">
        <v>24</v>
      </c>
      <c r="CP3" s="69" t="s">
        <v>25</v>
      </c>
      <c r="CQ3" s="69" t="s">
        <v>26</v>
      </c>
      <c r="CR3" s="69" t="s">
        <v>23</v>
      </c>
      <c r="CS3" s="69" t="s">
        <v>24</v>
      </c>
      <c r="CT3" s="69" t="s">
        <v>25</v>
      </c>
      <c r="CU3" s="69" t="s">
        <v>26</v>
      </c>
      <c r="CV3" s="69" t="s">
        <v>23</v>
      </c>
      <c r="CW3" s="69" t="s">
        <v>24</v>
      </c>
      <c r="CX3" s="69" t="s">
        <v>25</v>
      </c>
      <c r="CY3" s="69" t="s">
        <v>26</v>
      </c>
      <c r="CZ3" s="71">
        <f>BG4+BK4+BO4+BS4+BW4+CA4+CE4+CI4+CM4+CQ4+CU4+CY4</f>
        <v>1394</v>
      </c>
      <c r="DA3" s="83">
        <f>(BG8+BK8+BO8+BS8+BW8+CA8+CE8+CI8+CM8+CQ8+CU8+CY8)/10000</f>
        <v>26.454668</v>
      </c>
      <c r="DB3" s="84">
        <f>DA3/2</f>
        <v>13.227334</v>
      </c>
      <c r="DC3" s="53" t="s">
        <v>21</v>
      </c>
      <c r="DD3" s="54" t="s">
        <v>28</v>
      </c>
      <c r="DE3" s="51" t="s">
        <v>23</v>
      </c>
      <c r="DF3" s="51" t="s">
        <v>24</v>
      </c>
      <c r="DG3" s="51" t="s">
        <v>25</v>
      </c>
      <c r="DH3" s="51" t="s">
        <v>26</v>
      </c>
      <c r="DI3" s="51" t="s">
        <v>23</v>
      </c>
      <c r="DJ3" s="51" t="s">
        <v>24</v>
      </c>
      <c r="DK3" s="51" t="s">
        <v>25</v>
      </c>
      <c r="DL3" s="51" t="s">
        <v>26</v>
      </c>
      <c r="DM3" s="51" t="s">
        <v>23</v>
      </c>
      <c r="DN3" s="51" t="s">
        <v>24</v>
      </c>
      <c r="DO3" s="51" t="s">
        <v>25</v>
      </c>
      <c r="DP3" s="51" t="s">
        <v>26</v>
      </c>
      <c r="DQ3" s="51" t="s">
        <v>23</v>
      </c>
      <c r="DR3" s="51" t="s">
        <v>24</v>
      </c>
      <c r="DS3" s="51" t="s">
        <v>25</v>
      </c>
      <c r="DT3" s="51" t="s">
        <v>26</v>
      </c>
      <c r="DU3" s="51" t="s">
        <v>23</v>
      </c>
      <c r="DV3" s="51" t="s">
        <v>24</v>
      </c>
      <c r="DW3" s="51" t="s">
        <v>25</v>
      </c>
      <c r="DX3" s="51" t="s">
        <v>26</v>
      </c>
      <c r="DY3" s="51" t="s">
        <v>23</v>
      </c>
      <c r="DZ3" s="51" t="s">
        <v>24</v>
      </c>
      <c r="EA3" s="51" t="s">
        <v>25</v>
      </c>
      <c r="EB3" s="51" t="s">
        <v>26</v>
      </c>
      <c r="EC3" s="51" t="s">
        <v>23</v>
      </c>
      <c r="ED3" s="51" t="s">
        <v>24</v>
      </c>
      <c r="EE3" s="51" t="s">
        <v>25</v>
      </c>
      <c r="EF3" s="51" t="s">
        <v>26</v>
      </c>
      <c r="EG3" s="51" t="s">
        <v>23</v>
      </c>
      <c r="EH3" s="51" t="s">
        <v>24</v>
      </c>
      <c r="EI3" s="51" t="s">
        <v>25</v>
      </c>
      <c r="EJ3" s="51" t="s">
        <v>26</v>
      </c>
      <c r="EK3" s="51" t="s">
        <v>23</v>
      </c>
      <c r="EL3" s="51" t="s">
        <v>24</v>
      </c>
      <c r="EM3" s="51" t="s">
        <v>25</v>
      </c>
      <c r="EN3" s="51" t="s">
        <v>26</v>
      </c>
      <c r="EO3" s="51" t="s">
        <v>23</v>
      </c>
      <c r="EP3" s="51" t="s">
        <v>24</v>
      </c>
      <c r="EQ3" s="51" t="s">
        <v>25</v>
      </c>
      <c r="ER3" s="51" t="s">
        <v>26</v>
      </c>
      <c r="ES3" s="51" t="s">
        <v>23</v>
      </c>
      <c r="ET3" s="51" t="s">
        <v>24</v>
      </c>
      <c r="EU3" s="51" t="s">
        <v>25</v>
      </c>
      <c r="EV3" s="51" t="s">
        <v>26</v>
      </c>
      <c r="EW3" s="51" t="s">
        <v>23</v>
      </c>
      <c r="EX3" s="51" t="s">
        <v>24</v>
      </c>
      <c r="EY3" s="51" t="s">
        <v>25</v>
      </c>
      <c r="EZ3" s="51" t="s">
        <v>26</v>
      </c>
      <c r="FA3" s="86">
        <f>DH4+DL4+DP4+DT4+DX4+EB4+EZ4</f>
        <v>52</v>
      </c>
      <c r="FB3" s="84">
        <f>4978.06/10000</f>
        <v>0.497806</v>
      </c>
      <c r="FC3" s="84">
        <f>FB3/2</f>
        <v>0.248903</v>
      </c>
      <c r="FD3" s="53" t="s">
        <v>21</v>
      </c>
      <c r="FE3" s="54" t="s">
        <v>29</v>
      </c>
      <c r="FF3" s="93" t="s">
        <v>23</v>
      </c>
      <c r="FG3" s="51" t="s">
        <v>24</v>
      </c>
      <c r="FH3" s="51" t="s">
        <v>25</v>
      </c>
      <c r="FI3" s="51" t="s">
        <v>26</v>
      </c>
      <c r="FJ3" s="51" t="s">
        <v>23</v>
      </c>
      <c r="FK3" s="51" t="s">
        <v>24</v>
      </c>
      <c r="FL3" s="51" t="s">
        <v>25</v>
      </c>
      <c r="FM3" s="51" t="s">
        <v>26</v>
      </c>
      <c r="FN3" s="51" t="s">
        <v>23</v>
      </c>
      <c r="FO3" s="51" t="s">
        <v>24</v>
      </c>
      <c r="FP3" s="51" t="s">
        <v>25</v>
      </c>
      <c r="FQ3" s="51" t="s">
        <v>26</v>
      </c>
      <c r="FR3" s="51" t="s">
        <v>23</v>
      </c>
      <c r="FS3" s="51" t="s">
        <v>24</v>
      </c>
      <c r="FT3" s="51" t="s">
        <v>25</v>
      </c>
      <c r="FU3" s="51" t="s">
        <v>26</v>
      </c>
      <c r="FV3" s="51" t="s">
        <v>23</v>
      </c>
      <c r="FW3" s="51" t="s">
        <v>24</v>
      </c>
      <c r="FX3" s="51" t="s">
        <v>25</v>
      </c>
      <c r="FY3" s="51" t="s">
        <v>26</v>
      </c>
      <c r="FZ3" s="51" t="s">
        <v>23</v>
      </c>
      <c r="GA3" s="51" t="s">
        <v>24</v>
      </c>
      <c r="GB3" s="51" t="s">
        <v>25</v>
      </c>
      <c r="GC3" s="51" t="s">
        <v>26</v>
      </c>
      <c r="GD3" s="51" t="s">
        <v>23</v>
      </c>
      <c r="GE3" s="51" t="s">
        <v>24</v>
      </c>
      <c r="GF3" s="51" t="s">
        <v>25</v>
      </c>
      <c r="GG3" s="51" t="s">
        <v>26</v>
      </c>
      <c r="GH3" s="51" t="s">
        <v>23</v>
      </c>
      <c r="GI3" s="51" t="s">
        <v>24</v>
      </c>
      <c r="GJ3" s="51" t="s">
        <v>25</v>
      </c>
      <c r="GK3" s="51" t="s">
        <v>26</v>
      </c>
      <c r="GL3" s="51" t="s">
        <v>23</v>
      </c>
      <c r="GM3" s="51" t="s">
        <v>24</v>
      </c>
      <c r="GN3" s="51" t="s">
        <v>25</v>
      </c>
      <c r="GO3" s="51" t="s">
        <v>26</v>
      </c>
      <c r="GP3" s="51" t="s">
        <v>23</v>
      </c>
      <c r="GQ3" s="51" t="s">
        <v>24</v>
      </c>
      <c r="GR3" s="51" t="s">
        <v>25</v>
      </c>
      <c r="GS3" s="51" t="s">
        <v>26</v>
      </c>
      <c r="GT3" s="51" t="s">
        <v>23</v>
      </c>
      <c r="GU3" s="51" t="s">
        <v>24</v>
      </c>
      <c r="GV3" s="51" t="s">
        <v>25</v>
      </c>
      <c r="GW3" s="51" t="s">
        <v>26</v>
      </c>
      <c r="GX3" s="51" t="s">
        <v>23</v>
      </c>
      <c r="GY3" s="51" t="s">
        <v>24</v>
      </c>
      <c r="GZ3" s="51" t="s">
        <v>25</v>
      </c>
      <c r="HA3" s="51" t="s">
        <v>26</v>
      </c>
      <c r="HB3" s="106">
        <f>FI4+FM4+FQ4+FU4+FY4+GC4+GG4+GK4+GO4+GS4+GW4+HA4</f>
        <v>86</v>
      </c>
      <c r="HC3" s="83">
        <v>2.093</v>
      </c>
      <c r="HD3" s="84">
        <f>HC3/2</f>
        <v>1.0465</v>
      </c>
      <c r="HE3" s="53" t="s">
        <v>21</v>
      </c>
      <c r="HF3" s="54" t="s">
        <v>30</v>
      </c>
      <c r="HG3" s="93" t="s">
        <v>23</v>
      </c>
      <c r="HH3" s="51" t="s">
        <v>24</v>
      </c>
      <c r="HI3" s="51" t="s">
        <v>25</v>
      </c>
      <c r="HJ3" s="51" t="s">
        <v>26</v>
      </c>
      <c r="HK3" s="51" t="s">
        <v>23</v>
      </c>
      <c r="HL3" s="51" t="s">
        <v>24</v>
      </c>
      <c r="HM3" s="51" t="s">
        <v>25</v>
      </c>
      <c r="HN3" s="51" t="s">
        <v>26</v>
      </c>
      <c r="HO3" s="51" t="s">
        <v>23</v>
      </c>
      <c r="HP3" s="51" t="s">
        <v>24</v>
      </c>
      <c r="HQ3" s="51" t="s">
        <v>25</v>
      </c>
      <c r="HR3" s="51" t="s">
        <v>26</v>
      </c>
      <c r="HS3" s="51" t="s">
        <v>23</v>
      </c>
      <c r="HT3" s="51" t="s">
        <v>24</v>
      </c>
      <c r="HU3" s="51" t="s">
        <v>25</v>
      </c>
      <c r="HV3" s="51" t="s">
        <v>26</v>
      </c>
      <c r="HW3" s="51" t="s">
        <v>23</v>
      </c>
      <c r="HX3" s="51" t="s">
        <v>24</v>
      </c>
      <c r="HY3" s="51" t="s">
        <v>25</v>
      </c>
      <c r="HZ3" s="51" t="s">
        <v>26</v>
      </c>
      <c r="IA3" s="51" t="s">
        <v>23</v>
      </c>
      <c r="IB3" s="51" t="s">
        <v>24</v>
      </c>
      <c r="IC3" s="51" t="s">
        <v>25</v>
      </c>
      <c r="ID3" s="51" t="s">
        <v>26</v>
      </c>
      <c r="IE3" s="51" t="s">
        <v>23</v>
      </c>
      <c r="IF3" s="51" t="s">
        <v>24</v>
      </c>
      <c r="IG3" s="51" t="s">
        <v>25</v>
      </c>
      <c r="IH3" s="51" t="s">
        <v>26</v>
      </c>
      <c r="II3" s="51" t="s">
        <v>23</v>
      </c>
      <c r="IJ3" s="51" t="s">
        <v>24</v>
      </c>
      <c r="IK3" s="51" t="s">
        <v>25</v>
      </c>
      <c r="IL3" s="51" t="s">
        <v>26</v>
      </c>
      <c r="IM3" s="51" t="s">
        <v>23</v>
      </c>
      <c r="IN3" s="51" t="s">
        <v>24</v>
      </c>
      <c r="IO3" s="51" t="s">
        <v>25</v>
      </c>
      <c r="IP3" s="51" t="s">
        <v>26</v>
      </c>
      <c r="IQ3" s="51" t="s">
        <v>23</v>
      </c>
      <c r="IR3" s="51" t="s">
        <v>24</v>
      </c>
      <c r="IS3" s="51" t="s">
        <v>25</v>
      </c>
      <c r="IT3" s="51" t="s">
        <v>26</v>
      </c>
      <c r="IU3" s="51" t="s">
        <v>23</v>
      </c>
      <c r="IV3" s="51" t="s">
        <v>24</v>
      </c>
      <c r="IW3" s="51" t="s">
        <v>25</v>
      </c>
      <c r="IX3" s="51" t="s">
        <v>26</v>
      </c>
      <c r="IY3" s="51" t="s">
        <v>23</v>
      </c>
      <c r="IZ3" s="51" t="s">
        <v>24</v>
      </c>
      <c r="JA3" s="51" t="s">
        <v>25</v>
      </c>
      <c r="JB3" s="51" t="s">
        <v>26</v>
      </c>
      <c r="JC3" s="57">
        <f>HJ4+HN4+HR4+HV4+HZ4+ID4+IH4+IL4+IP4+IT4+IX4+JB4</f>
        <v>1621</v>
      </c>
      <c r="JD3" s="75">
        <f>(HJ8+HN8+HR8+HV8+HZ8+ID8+IH8+IL8+IP8+IT8+IX8+JB8)/10000</f>
        <v>23.734289</v>
      </c>
      <c r="JE3" s="115">
        <f>JD3/2</f>
        <v>11.8671445</v>
      </c>
    </row>
    <row r="4" spans="1:265">
      <c r="A4" s="43"/>
      <c r="B4" s="44"/>
      <c r="C4" s="45">
        <v>16</v>
      </c>
      <c r="D4" s="45">
        <v>31</v>
      </c>
      <c r="E4" s="45">
        <v>33</v>
      </c>
      <c r="F4" s="45">
        <f>C4+D4+E4</f>
        <v>80</v>
      </c>
      <c r="G4" s="45">
        <v>17</v>
      </c>
      <c r="H4" s="45">
        <v>32</v>
      </c>
      <c r="I4" s="45">
        <v>37</v>
      </c>
      <c r="J4" s="45">
        <f>G4+H4+I4</f>
        <v>86</v>
      </c>
      <c r="K4" s="45">
        <v>17</v>
      </c>
      <c r="L4" s="45">
        <v>35</v>
      </c>
      <c r="M4" s="45">
        <v>40</v>
      </c>
      <c r="N4" s="45">
        <f>K4+L4+M4</f>
        <v>92</v>
      </c>
      <c r="O4" s="45">
        <v>17</v>
      </c>
      <c r="P4" s="45">
        <v>36</v>
      </c>
      <c r="Q4" s="45">
        <v>44</v>
      </c>
      <c r="R4" s="45">
        <f>O4+P4+Q4</f>
        <v>97</v>
      </c>
      <c r="S4" s="45">
        <v>17</v>
      </c>
      <c r="T4" s="45">
        <v>35</v>
      </c>
      <c r="U4" s="45">
        <v>45</v>
      </c>
      <c r="V4" s="45">
        <f>S4+T4+U4</f>
        <v>97</v>
      </c>
      <c r="W4" s="45">
        <v>13</v>
      </c>
      <c r="X4" s="45">
        <v>37</v>
      </c>
      <c r="Y4" s="45">
        <v>48</v>
      </c>
      <c r="Z4" s="45">
        <f>SUM(W4:Y5)</f>
        <v>98</v>
      </c>
      <c r="AA4" s="45">
        <v>13</v>
      </c>
      <c r="AB4" s="45">
        <v>36</v>
      </c>
      <c r="AC4" s="45">
        <v>48</v>
      </c>
      <c r="AD4" s="45">
        <f>SUM(AA4:AC5)</f>
        <v>97</v>
      </c>
      <c r="AE4" s="45">
        <v>15</v>
      </c>
      <c r="AF4" s="45">
        <v>35</v>
      </c>
      <c r="AG4" s="45">
        <v>50</v>
      </c>
      <c r="AH4" s="45">
        <f>SUM(AE4:AG5)</f>
        <v>100</v>
      </c>
      <c r="AI4" s="45">
        <v>15</v>
      </c>
      <c r="AJ4" s="45">
        <v>35</v>
      </c>
      <c r="AK4" s="45">
        <v>50</v>
      </c>
      <c r="AL4" s="45">
        <f>SUM(AI4:AK5)</f>
        <v>100</v>
      </c>
      <c r="AM4" s="45">
        <v>13</v>
      </c>
      <c r="AN4" s="45">
        <v>35</v>
      </c>
      <c r="AO4" s="45">
        <v>49</v>
      </c>
      <c r="AP4" s="45">
        <f>SUM(AM4:AO5)</f>
        <v>97</v>
      </c>
      <c r="AQ4" s="45">
        <v>10</v>
      </c>
      <c r="AR4" s="45">
        <v>28</v>
      </c>
      <c r="AS4" s="45">
        <v>58</v>
      </c>
      <c r="AT4" s="45">
        <f>SUM(AQ4:AS5)</f>
        <v>96</v>
      </c>
      <c r="AU4" s="45">
        <v>10</v>
      </c>
      <c r="AV4" s="45">
        <v>28</v>
      </c>
      <c r="AW4" s="45">
        <v>60</v>
      </c>
      <c r="AX4" s="45">
        <f>SUM(AU4:AW5)</f>
        <v>98</v>
      </c>
      <c r="AY4" s="70"/>
      <c r="AZ4" s="67"/>
      <c r="BA4" s="68"/>
      <c r="BB4" s="55"/>
      <c r="BC4" s="56"/>
      <c r="BD4" s="71">
        <v>0</v>
      </c>
      <c r="BE4" s="71">
        <v>1</v>
      </c>
      <c r="BF4" s="71">
        <v>94</v>
      </c>
      <c r="BG4" s="71">
        <f>BE4+BF4</f>
        <v>95</v>
      </c>
      <c r="BH4" s="71"/>
      <c r="BI4" s="71">
        <v>1</v>
      </c>
      <c r="BJ4" s="71">
        <v>96</v>
      </c>
      <c r="BK4" s="71">
        <f>BJ4+BI4</f>
        <v>97</v>
      </c>
      <c r="BL4" s="71"/>
      <c r="BM4" s="71">
        <v>1</v>
      </c>
      <c r="BN4" s="71">
        <v>108</v>
      </c>
      <c r="BO4" s="71">
        <f>BM4+BN4</f>
        <v>109</v>
      </c>
      <c r="BP4" s="71"/>
      <c r="BQ4" s="71">
        <v>1</v>
      </c>
      <c r="BR4" s="71">
        <v>114</v>
      </c>
      <c r="BS4" s="71">
        <f>BQ4+BR4</f>
        <v>115</v>
      </c>
      <c r="BT4" s="71"/>
      <c r="BU4" s="71">
        <v>1</v>
      </c>
      <c r="BV4" s="71">
        <v>116</v>
      </c>
      <c r="BW4" s="71">
        <f>BU4+BV4</f>
        <v>117</v>
      </c>
      <c r="BX4" s="71"/>
      <c r="BY4" s="71">
        <v>3</v>
      </c>
      <c r="BZ4" s="71">
        <v>117</v>
      </c>
      <c r="CA4" s="71">
        <v>120</v>
      </c>
      <c r="CB4" s="71"/>
      <c r="CC4" s="71">
        <v>4</v>
      </c>
      <c r="CD4" s="71">
        <v>118</v>
      </c>
      <c r="CE4" s="71">
        <v>122</v>
      </c>
      <c r="CF4" s="71"/>
      <c r="CG4" s="71">
        <v>13</v>
      </c>
      <c r="CH4" s="71">
        <v>111</v>
      </c>
      <c r="CI4" s="71">
        <v>124</v>
      </c>
      <c r="CJ4" s="71"/>
      <c r="CK4" s="71">
        <v>13</v>
      </c>
      <c r="CL4" s="71">
        <v>109</v>
      </c>
      <c r="CM4" s="71">
        <v>122</v>
      </c>
      <c r="CN4" s="71"/>
      <c r="CO4" s="71">
        <v>13</v>
      </c>
      <c r="CP4" s="71">
        <v>110</v>
      </c>
      <c r="CQ4" s="71">
        <v>123</v>
      </c>
      <c r="CR4" s="71"/>
      <c r="CS4" s="71">
        <v>12</v>
      </c>
      <c r="CT4" s="71">
        <v>116</v>
      </c>
      <c r="CU4" s="71">
        <v>128</v>
      </c>
      <c r="CV4" s="71"/>
      <c r="CW4" s="71">
        <v>13</v>
      </c>
      <c r="CX4" s="71">
        <v>109</v>
      </c>
      <c r="CY4" s="71">
        <v>122</v>
      </c>
      <c r="CZ4" s="82"/>
      <c r="DA4" s="83"/>
      <c r="DB4" s="84"/>
      <c r="DC4" s="55"/>
      <c r="DD4" s="56"/>
      <c r="DE4" s="57">
        <v>7</v>
      </c>
      <c r="DF4" s="57">
        <v>2</v>
      </c>
      <c r="DG4" s="53"/>
      <c r="DH4" s="57">
        <v>9</v>
      </c>
      <c r="DI4" s="57">
        <v>7</v>
      </c>
      <c r="DJ4" s="57">
        <v>2</v>
      </c>
      <c r="DK4" s="53"/>
      <c r="DL4" s="57">
        <v>9</v>
      </c>
      <c r="DM4" s="57">
        <v>7</v>
      </c>
      <c r="DN4" s="57">
        <v>2</v>
      </c>
      <c r="DO4" s="53"/>
      <c r="DP4" s="57">
        <v>9</v>
      </c>
      <c r="DQ4" s="57">
        <v>7</v>
      </c>
      <c r="DR4" s="57">
        <v>2</v>
      </c>
      <c r="DS4" s="53"/>
      <c r="DT4" s="57">
        <v>9</v>
      </c>
      <c r="DU4" s="57">
        <v>6</v>
      </c>
      <c r="DV4" s="57">
        <v>2</v>
      </c>
      <c r="DW4" s="53"/>
      <c r="DX4" s="53">
        <f>DU4+DV4+DW4</f>
        <v>8</v>
      </c>
      <c r="DY4" s="53"/>
      <c r="DZ4" s="57">
        <v>2</v>
      </c>
      <c r="EA4" s="53"/>
      <c r="EB4" s="53">
        <f>SUM(DY4:EA5)</f>
        <v>2</v>
      </c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7">
        <v>2</v>
      </c>
      <c r="EX4" s="57">
        <v>2</v>
      </c>
      <c r="EY4" s="57">
        <v>2</v>
      </c>
      <c r="EZ4" s="53">
        <f>SUM(EW4:EY5)</f>
        <v>6</v>
      </c>
      <c r="FA4" s="87"/>
      <c r="FB4" s="84"/>
      <c r="FC4" s="84"/>
      <c r="FD4" s="55"/>
      <c r="FE4" s="56"/>
      <c r="FF4" s="94">
        <v>3</v>
      </c>
      <c r="FG4" s="57">
        <v>2</v>
      </c>
      <c r="FH4" s="57">
        <v>8</v>
      </c>
      <c r="FI4" s="57">
        <f>SUM(FF4:FH4)</f>
        <v>13</v>
      </c>
      <c r="FJ4" s="57">
        <v>3</v>
      </c>
      <c r="FK4" s="57">
        <v>2</v>
      </c>
      <c r="FL4" s="57">
        <v>8</v>
      </c>
      <c r="FM4" s="57">
        <f>SUM(FJ4:FL4)</f>
        <v>13</v>
      </c>
      <c r="FN4" s="57">
        <v>3</v>
      </c>
      <c r="FO4" s="57">
        <v>2</v>
      </c>
      <c r="FP4" s="57">
        <v>7</v>
      </c>
      <c r="FQ4" s="57">
        <f>SUM(FN4:FP4)</f>
        <v>12</v>
      </c>
      <c r="FR4" s="57">
        <v>3</v>
      </c>
      <c r="FS4" s="57">
        <v>2</v>
      </c>
      <c r="FT4" s="57">
        <v>7</v>
      </c>
      <c r="FU4" s="57">
        <f>SUM(FR4:FT4)</f>
        <v>12</v>
      </c>
      <c r="FV4" s="57">
        <v>3</v>
      </c>
      <c r="FW4" s="57">
        <v>0</v>
      </c>
      <c r="FX4" s="57">
        <v>5</v>
      </c>
      <c r="FY4" s="57">
        <f>SUM(FV4:FX4)</f>
        <v>8</v>
      </c>
      <c r="FZ4" s="57">
        <v>1</v>
      </c>
      <c r="GA4" s="57">
        <v>1</v>
      </c>
      <c r="GB4" s="57">
        <v>2</v>
      </c>
      <c r="GC4" s="57">
        <f>SUM(FZ4:GB4)</f>
        <v>4</v>
      </c>
      <c r="GD4" s="57">
        <v>1</v>
      </c>
      <c r="GE4" s="57">
        <v>1</v>
      </c>
      <c r="GF4" s="57">
        <v>2</v>
      </c>
      <c r="GG4" s="53">
        <f>SUM(GD4:GF4)</f>
        <v>4</v>
      </c>
      <c r="GH4" s="57">
        <v>1</v>
      </c>
      <c r="GI4" s="57">
        <v>1</v>
      </c>
      <c r="GJ4" s="57">
        <v>1</v>
      </c>
      <c r="GK4" s="53">
        <f>SUM(GH4:GJ4)</f>
        <v>3</v>
      </c>
      <c r="GL4" s="57">
        <v>1</v>
      </c>
      <c r="GM4" s="57">
        <v>1</v>
      </c>
      <c r="GN4" s="57">
        <v>2</v>
      </c>
      <c r="GO4" s="53">
        <f>SUM(GL4:GN4)</f>
        <v>4</v>
      </c>
      <c r="GP4" s="57">
        <v>1</v>
      </c>
      <c r="GQ4" s="57">
        <v>1</v>
      </c>
      <c r="GR4" s="57">
        <v>2</v>
      </c>
      <c r="GS4" s="53">
        <f>SUM(GP4:GR4)</f>
        <v>4</v>
      </c>
      <c r="GT4" s="57">
        <v>1</v>
      </c>
      <c r="GU4" s="57">
        <v>1</v>
      </c>
      <c r="GV4" s="57">
        <v>2</v>
      </c>
      <c r="GW4" s="53">
        <f>SUM(GT4:GV4)</f>
        <v>4</v>
      </c>
      <c r="GX4" s="57">
        <v>2</v>
      </c>
      <c r="GY4" s="57">
        <v>1</v>
      </c>
      <c r="GZ4" s="57">
        <v>2</v>
      </c>
      <c r="HA4" s="53">
        <f>SUM(GX4:GZ4)</f>
        <v>5</v>
      </c>
      <c r="HB4" s="107"/>
      <c r="HC4" s="83"/>
      <c r="HD4" s="84"/>
      <c r="HE4" s="55"/>
      <c r="HF4" s="56"/>
      <c r="HG4" s="94">
        <v>18</v>
      </c>
      <c r="HH4" s="57">
        <v>17</v>
      </c>
      <c r="HI4" s="57">
        <v>72</v>
      </c>
      <c r="HJ4" s="57">
        <f>SUM(HG4:HI5)</f>
        <v>107</v>
      </c>
      <c r="HK4" s="57">
        <v>19</v>
      </c>
      <c r="HL4" s="57">
        <v>16</v>
      </c>
      <c r="HM4" s="57">
        <v>74</v>
      </c>
      <c r="HN4" s="57">
        <f>SUM(HK4:HM5)</f>
        <v>109</v>
      </c>
      <c r="HO4" s="57">
        <v>20</v>
      </c>
      <c r="HP4" s="57">
        <v>15</v>
      </c>
      <c r="HQ4" s="57">
        <v>71</v>
      </c>
      <c r="HR4" s="57">
        <f>SUM(HO4:HQ5)</f>
        <v>106</v>
      </c>
      <c r="HS4" s="57">
        <v>24</v>
      </c>
      <c r="HT4" s="57">
        <v>15</v>
      </c>
      <c r="HU4" s="57">
        <v>77</v>
      </c>
      <c r="HV4" s="57">
        <f>SUM(HS4:HU5)</f>
        <v>116</v>
      </c>
      <c r="HW4" s="57">
        <v>24</v>
      </c>
      <c r="HX4" s="57">
        <v>15</v>
      </c>
      <c r="HY4" s="57">
        <v>85</v>
      </c>
      <c r="HZ4" s="57">
        <f>SUM(HW4:HY5)</f>
        <v>124</v>
      </c>
      <c r="IA4" s="57">
        <v>32</v>
      </c>
      <c r="IB4" s="57">
        <v>17</v>
      </c>
      <c r="IC4" s="57">
        <v>77</v>
      </c>
      <c r="ID4" s="57">
        <f>SUM(IA4:IC5)</f>
        <v>126</v>
      </c>
      <c r="IE4" s="57">
        <v>21</v>
      </c>
      <c r="IF4" s="57">
        <v>16</v>
      </c>
      <c r="IG4" s="57">
        <v>61</v>
      </c>
      <c r="IH4" s="57">
        <f>SUM(IE4:IG5)</f>
        <v>98</v>
      </c>
      <c r="II4" s="57">
        <v>23</v>
      </c>
      <c r="IJ4" s="57">
        <v>15</v>
      </c>
      <c r="IK4" s="57">
        <v>98</v>
      </c>
      <c r="IL4" s="57">
        <f>SUM(II4:IK5)</f>
        <v>136</v>
      </c>
      <c r="IM4" s="57">
        <v>28</v>
      </c>
      <c r="IN4" s="57">
        <v>23</v>
      </c>
      <c r="IO4" s="57">
        <v>114</v>
      </c>
      <c r="IP4" s="57">
        <f>SUM(IM4:IO5)</f>
        <v>165</v>
      </c>
      <c r="IQ4" s="57">
        <v>28</v>
      </c>
      <c r="IR4" s="57">
        <v>25</v>
      </c>
      <c r="IS4" s="57">
        <v>123</v>
      </c>
      <c r="IT4" s="57">
        <f>SUM(IQ4:IS5)</f>
        <v>176</v>
      </c>
      <c r="IU4" s="57">
        <v>26</v>
      </c>
      <c r="IV4" s="57">
        <v>26</v>
      </c>
      <c r="IW4" s="57">
        <v>125</v>
      </c>
      <c r="IX4" s="57">
        <f>SUM(IU4:IW5)</f>
        <v>177</v>
      </c>
      <c r="IY4" s="57">
        <v>26</v>
      </c>
      <c r="IZ4" s="57">
        <v>28</v>
      </c>
      <c r="JA4" s="57">
        <v>127</v>
      </c>
      <c r="JB4" s="57">
        <f>SUM(IY4:JA5)</f>
        <v>181</v>
      </c>
      <c r="JC4" s="114"/>
      <c r="JD4" s="77"/>
      <c r="JE4" s="116"/>
    </row>
    <row r="5" spans="1:26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70"/>
      <c r="AZ5" s="67"/>
      <c r="BA5" s="68"/>
      <c r="BB5" s="58"/>
      <c r="BC5" s="59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82"/>
      <c r="DA5" s="83"/>
      <c r="DB5" s="84"/>
      <c r="DC5" s="58"/>
      <c r="DD5" s="59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85"/>
      <c r="EC5" s="58"/>
      <c r="ED5" s="58"/>
      <c r="EE5" s="58"/>
      <c r="EF5" s="85"/>
      <c r="EG5" s="58"/>
      <c r="EH5" s="58"/>
      <c r="EI5" s="58"/>
      <c r="EJ5" s="85"/>
      <c r="EK5" s="58"/>
      <c r="EL5" s="58"/>
      <c r="EM5" s="58"/>
      <c r="EN5" s="85"/>
      <c r="EO5" s="58"/>
      <c r="EP5" s="58"/>
      <c r="EQ5" s="58"/>
      <c r="ER5" s="85"/>
      <c r="ES5" s="58"/>
      <c r="ET5" s="58"/>
      <c r="EU5" s="58"/>
      <c r="EV5" s="85"/>
      <c r="EW5" s="58"/>
      <c r="EX5" s="58"/>
      <c r="EY5" s="58"/>
      <c r="EZ5" s="85"/>
      <c r="FA5" s="87"/>
      <c r="FB5" s="84"/>
      <c r="FC5" s="84"/>
      <c r="FD5" s="58"/>
      <c r="FE5" s="59"/>
      <c r="FF5" s="95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85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107"/>
      <c r="HC5" s="83"/>
      <c r="HD5" s="84"/>
      <c r="HE5" s="58"/>
      <c r="HF5" s="59"/>
      <c r="HG5" s="108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114"/>
      <c r="JD5" s="77"/>
      <c r="JE5" s="116"/>
    </row>
    <row r="6" ht="22.5" spans="1:265">
      <c r="A6" s="49" t="s">
        <v>31</v>
      </c>
      <c r="B6" s="23" t="s">
        <v>32</v>
      </c>
      <c r="C6" s="42" t="s">
        <v>33</v>
      </c>
      <c r="D6" s="42"/>
      <c r="E6" s="42"/>
      <c r="F6" s="42"/>
      <c r="G6" s="42" t="s">
        <v>34</v>
      </c>
      <c r="H6" s="42"/>
      <c r="I6" s="42"/>
      <c r="J6" s="42"/>
      <c r="K6" s="42" t="s">
        <v>35</v>
      </c>
      <c r="L6" s="42"/>
      <c r="M6" s="42"/>
      <c r="N6" s="42"/>
      <c r="O6" s="42" t="s">
        <v>36</v>
      </c>
      <c r="P6" s="42"/>
      <c r="Q6" s="42"/>
      <c r="R6" s="42"/>
      <c r="S6" s="42" t="s">
        <v>37</v>
      </c>
      <c r="T6" s="42"/>
      <c r="U6" s="42"/>
      <c r="V6" s="42"/>
      <c r="W6" s="42" t="s">
        <v>38</v>
      </c>
      <c r="X6" s="42"/>
      <c r="Y6" s="42"/>
      <c r="Z6" s="42"/>
      <c r="AA6" s="42" t="s">
        <v>39</v>
      </c>
      <c r="AB6" s="42"/>
      <c r="AC6" s="42"/>
      <c r="AD6" s="42"/>
      <c r="AE6" s="42" t="s">
        <v>40</v>
      </c>
      <c r="AF6" s="42"/>
      <c r="AG6" s="42"/>
      <c r="AH6" s="42"/>
      <c r="AI6" s="42" t="s">
        <v>41</v>
      </c>
      <c r="AJ6" s="42"/>
      <c r="AK6" s="42"/>
      <c r="AL6" s="42"/>
      <c r="AM6" s="42" t="s">
        <v>42</v>
      </c>
      <c r="AN6" s="42"/>
      <c r="AO6" s="42"/>
      <c r="AP6" s="42"/>
      <c r="AQ6" s="42" t="s">
        <v>43</v>
      </c>
      <c r="AR6" s="42"/>
      <c r="AS6" s="42"/>
      <c r="AT6" s="42"/>
      <c r="AU6" s="42" t="s">
        <v>44</v>
      </c>
      <c r="AV6" s="42"/>
      <c r="AW6" s="42"/>
      <c r="AX6" s="42"/>
      <c r="AY6" s="70"/>
      <c r="AZ6" s="67"/>
      <c r="BA6" s="68"/>
      <c r="BB6" s="51" t="s">
        <v>31</v>
      </c>
      <c r="BC6" s="60" t="s">
        <v>45</v>
      </c>
      <c r="BD6" s="69" t="s">
        <v>33</v>
      </c>
      <c r="BE6" s="69"/>
      <c r="BF6" s="69"/>
      <c r="BG6" s="69"/>
      <c r="BH6" s="69" t="s">
        <v>34</v>
      </c>
      <c r="BI6" s="69"/>
      <c r="BJ6" s="69"/>
      <c r="BK6" s="69"/>
      <c r="BL6" s="69" t="s">
        <v>35</v>
      </c>
      <c r="BM6" s="69"/>
      <c r="BN6" s="69"/>
      <c r="BO6" s="69"/>
      <c r="BP6" s="69" t="s">
        <v>36</v>
      </c>
      <c r="BQ6" s="69"/>
      <c r="BR6" s="69"/>
      <c r="BS6" s="69"/>
      <c r="BT6" s="69" t="s">
        <v>37</v>
      </c>
      <c r="BU6" s="69"/>
      <c r="BV6" s="69"/>
      <c r="BW6" s="69"/>
      <c r="BX6" s="69" t="s">
        <v>38</v>
      </c>
      <c r="BY6" s="69"/>
      <c r="BZ6" s="69"/>
      <c r="CA6" s="69"/>
      <c r="CB6" s="69" t="s">
        <v>39</v>
      </c>
      <c r="CC6" s="69"/>
      <c r="CD6" s="69"/>
      <c r="CE6" s="69"/>
      <c r="CF6" s="69" t="s">
        <v>40</v>
      </c>
      <c r="CG6" s="69"/>
      <c r="CH6" s="69"/>
      <c r="CI6" s="69"/>
      <c r="CJ6" s="69" t="s">
        <v>41</v>
      </c>
      <c r="CK6" s="69"/>
      <c r="CL6" s="69"/>
      <c r="CM6" s="69"/>
      <c r="CN6" s="69" t="s">
        <v>42</v>
      </c>
      <c r="CO6" s="69"/>
      <c r="CP6" s="69"/>
      <c r="CQ6" s="69"/>
      <c r="CR6" s="69" t="s">
        <v>43</v>
      </c>
      <c r="CS6" s="69"/>
      <c r="CT6" s="69"/>
      <c r="CU6" s="69"/>
      <c r="CV6" s="69" t="s">
        <v>44</v>
      </c>
      <c r="CW6" s="69"/>
      <c r="CX6" s="69"/>
      <c r="CY6" s="69"/>
      <c r="CZ6" s="82"/>
      <c r="DA6" s="83"/>
      <c r="DB6" s="84"/>
      <c r="DC6" s="51" t="s">
        <v>31</v>
      </c>
      <c r="DD6" s="60" t="s">
        <v>46</v>
      </c>
      <c r="DE6" s="51" t="s">
        <v>33</v>
      </c>
      <c r="DF6" s="51"/>
      <c r="DG6" s="51"/>
      <c r="DH6" s="51"/>
      <c r="DI6" s="51" t="s">
        <v>34</v>
      </c>
      <c r="DJ6" s="51"/>
      <c r="DK6" s="51"/>
      <c r="DL6" s="51"/>
      <c r="DM6" s="51" t="s">
        <v>35</v>
      </c>
      <c r="DN6" s="51"/>
      <c r="DO6" s="51"/>
      <c r="DP6" s="51"/>
      <c r="DQ6" s="51" t="s">
        <v>36</v>
      </c>
      <c r="DR6" s="51"/>
      <c r="DS6" s="51"/>
      <c r="DT6" s="51"/>
      <c r="DU6" s="51" t="s">
        <v>37</v>
      </c>
      <c r="DV6" s="51"/>
      <c r="DW6" s="51"/>
      <c r="DX6" s="51"/>
      <c r="DY6" s="51" t="s">
        <v>38</v>
      </c>
      <c r="DZ6" s="51"/>
      <c r="EA6" s="51"/>
      <c r="EB6" s="51"/>
      <c r="EC6" s="51" t="s">
        <v>39</v>
      </c>
      <c r="ED6" s="51"/>
      <c r="EE6" s="51"/>
      <c r="EF6" s="51"/>
      <c r="EG6" s="51" t="s">
        <v>40</v>
      </c>
      <c r="EH6" s="51"/>
      <c r="EI6" s="51"/>
      <c r="EJ6" s="51"/>
      <c r="EK6" s="51" t="s">
        <v>41</v>
      </c>
      <c r="EL6" s="51"/>
      <c r="EM6" s="51"/>
      <c r="EN6" s="51"/>
      <c r="EO6" s="51" t="s">
        <v>42</v>
      </c>
      <c r="EP6" s="51"/>
      <c r="EQ6" s="51"/>
      <c r="ER6" s="51"/>
      <c r="ES6" s="51" t="s">
        <v>43</v>
      </c>
      <c r="ET6" s="51"/>
      <c r="EU6" s="51"/>
      <c r="EV6" s="51"/>
      <c r="EW6" s="51" t="s">
        <v>44</v>
      </c>
      <c r="EX6" s="51"/>
      <c r="EY6" s="51"/>
      <c r="EZ6" s="51"/>
      <c r="FA6" s="87"/>
      <c r="FB6" s="84"/>
      <c r="FC6" s="84"/>
      <c r="FD6" s="51" t="s">
        <v>31</v>
      </c>
      <c r="FE6" s="60" t="s">
        <v>47</v>
      </c>
      <c r="FF6" s="51" t="s">
        <v>33</v>
      </c>
      <c r="FG6" s="51"/>
      <c r="FH6" s="51"/>
      <c r="FI6" s="51"/>
      <c r="FJ6" s="51" t="s">
        <v>34</v>
      </c>
      <c r="FK6" s="51"/>
      <c r="FL6" s="51"/>
      <c r="FM6" s="51"/>
      <c r="FN6" s="51" t="s">
        <v>35</v>
      </c>
      <c r="FO6" s="51"/>
      <c r="FP6" s="51"/>
      <c r="FQ6" s="51"/>
      <c r="FR6" s="51" t="s">
        <v>36</v>
      </c>
      <c r="FS6" s="51"/>
      <c r="FT6" s="51"/>
      <c r="FU6" s="51"/>
      <c r="FV6" s="51" t="s">
        <v>37</v>
      </c>
      <c r="FW6" s="51"/>
      <c r="FX6" s="51"/>
      <c r="FY6" s="51"/>
      <c r="FZ6" s="51" t="s">
        <v>38</v>
      </c>
      <c r="GA6" s="51"/>
      <c r="GB6" s="51"/>
      <c r="GC6" s="51"/>
      <c r="GD6" s="51" t="s">
        <v>39</v>
      </c>
      <c r="GE6" s="51"/>
      <c r="GF6" s="51"/>
      <c r="GG6" s="51"/>
      <c r="GH6" s="51" t="s">
        <v>40</v>
      </c>
      <c r="GI6" s="51"/>
      <c r="GJ6" s="51"/>
      <c r="GK6" s="51"/>
      <c r="GL6" s="51" t="s">
        <v>41</v>
      </c>
      <c r="GM6" s="51"/>
      <c r="GN6" s="51"/>
      <c r="GO6" s="51"/>
      <c r="GP6" s="51" t="s">
        <v>42</v>
      </c>
      <c r="GQ6" s="51"/>
      <c r="GR6" s="51"/>
      <c r="GS6" s="51"/>
      <c r="GT6" s="51" t="s">
        <v>43</v>
      </c>
      <c r="GU6" s="51"/>
      <c r="GV6" s="51"/>
      <c r="GW6" s="51"/>
      <c r="GX6" s="51" t="s">
        <v>44</v>
      </c>
      <c r="GY6" s="51"/>
      <c r="GZ6" s="51"/>
      <c r="HA6" s="51"/>
      <c r="HB6" s="107"/>
      <c r="HC6" s="83"/>
      <c r="HD6" s="84"/>
      <c r="HE6" s="51" t="s">
        <v>31</v>
      </c>
      <c r="HF6" s="60" t="s">
        <v>48</v>
      </c>
      <c r="HG6" s="109" t="s">
        <v>33</v>
      </c>
      <c r="HH6" s="110"/>
      <c r="HI6" s="110"/>
      <c r="HJ6" s="93"/>
      <c r="HK6" s="109" t="s">
        <v>34</v>
      </c>
      <c r="HL6" s="110"/>
      <c r="HM6" s="110"/>
      <c r="HN6" s="93"/>
      <c r="HO6" s="109" t="s">
        <v>35</v>
      </c>
      <c r="HP6" s="110"/>
      <c r="HQ6" s="110"/>
      <c r="HR6" s="93"/>
      <c r="HS6" s="109" t="s">
        <v>36</v>
      </c>
      <c r="HT6" s="110"/>
      <c r="HU6" s="110"/>
      <c r="HV6" s="93"/>
      <c r="HW6" s="109" t="s">
        <v>37</v>
      </c>
      <c r="HX6" s="110"/>
      <c r="HY6" s="110"/>
      <c r="HZ6" s="93"/>
      <c r="IA6" s="109" t="s">
        <v>38</v>
      </c>
      <c r="IB6" s="110"/>
      <c r="IC6" s="110"/>
      <c r="ID6" s="93"/>
      <c r="IE6" s="109" t="s">
        <v>39</v>
      </c>
      <c r="IF6" s="110"/>
      <c r="IG6" s="110"/>
      <c r="IH6" s="93"/>
      <c r="II6" s="109" t="s">
        <v>40</v>
      </c>
      <c r="IJ6" s="110"/>
      <c r="IK6" s="110"/>
      <c r="IL6" s="93"/>
      <c r="IM6" s="109" t="s">
        <v>41</v>
      </c>
      <c r="IN6" s="110"/>
      <c r="IO6" s="110"/>
      <c r="IP6" s="93"/>
      <c r="IQ6" s="109" t="s">
        <v>42</v>
      </c>
      <c r="IR6" s="110"/>
      <c r="IS6" s="110"/>
      <c r="IT6" s="93"/>
      <c r="IU6" s="109" t="s">
        <v>43</v>
      </c>
      <c r="IV6" s="110"/>
      <c r="IW6" s="110"/>
      <c r="IX6" s="93"/>
      <c r="IY6" s="109" t="s">
        <v>44</v>
      </c>
      <c r="IZ6" s="110"/>
      <c r="JA6" s="110"/>
      <c r="JB6" s="93"/>
      <c r="JC6" s="114"/>
      <c r="JD6" s="77"/>
      <c r="JE6" s="116"/>
    </row>
    <row r="7" ht="22.5" spans="1:265">
      <c r="A7" s="49" t="s">
        <v>49</v>
      </c>
      <c r="B7" s="49" t="s">
        <v>50</v>
      </c>
      <c r="C7" s="42" t="s">
        <v>23</v>
      </c>
      <c r="D7" s="42" t="s">
        <v>24</v>
      </c>
      <c r="E7" s="42" t="s">
        <v>25</v>
      </c>
      <c r="F7" s="42" t="s">
        <v>26</v>
      </c>
      <c r="G7" s="42" t="s">
        <v>23</v>
      </c>
      <c r="H7" s="42" t="s">
        <v>24</v>
      </c>
      <c r="I7" s="42" t="s">
        <v>25</v>
      </c>
      <c r="J7" s="42" t="s">
        <v>26</v>
      </c>
      <c r="K7" s="42" t="s">
        <v>23</v>
      </c>
      <c r="L7" s="42" t="s">
        <v>24</v>
      </c>
      <c r="M7" s="42" t="s">
        <v>25</v>
      </c>
      <c r="N7" s="42" t="s">
        <v>26</v>
      </c>
      <c r="O7" s="42" t="s">
        <v>23</v>
      </c>
      <c r="P7" s="42" t="s">
        <v>24</v>
      </c>
      <c r="Q7" s="42" t="s">
        <v>25</v>
      </c>
      <c r="R7" s="42" t="s">
        <v>26</v>
      </c>
      <c r="S7" s="42" t="s">
        <v>23</v>
      </c>
      <c r="T7" s="42" t="s">
        <v>24</v>
      </c>
      <c r="U7" s="42" t="s">
        <v>25</v>
      </c>
      <c r="V7" s="42" t="s">
        <v>26</v>
      </c>
      <c r="W7" s="42" t="s">
        <v>23</v>
      </c>
      <c r="X7" s="42" t="s">
        <v>24</v>
      </c>
      <c r="Y7" s="42" t="s">
        <v>25</v>
      </c>
      <c r="Z7" s="42" t="s">
        <v>26</v>
      </c>
      <c r="AA7" s="42" t="s">
        <v>23</v>
      </c>
      <c r="AB7" s="42" t="s">
        <v>24</v>
      </c>
      <c r="AC7" s="42" t="s">
        <v>25</v>
      </c>
      <c r="AD7" s="42" t="s">
        <v>26</v>
      </c>
      <c r="AE7" s="42" t="s">
        <v>23</v>
      </c>
      <c r="AF7" s="42" t="s">
        <v>24</v>
      </c>
      <c r="AG7" s="42" t="s">
        <v>25</v>
      </c>
      <c r="AH7" s="42" t="s">
        <v>26</v>
      </c>
      <c r="AI7" s="42" t="s">
        <v>23</v>
      </c>
      <c r="AJ7" s="42" t="s">
        <v>24</v>
      </c>
      <c r="AK7" s="42" t="s">
        <v>25</v>
      </c>
      <c r="AL7" s="42" t="s">
        <v>26</v>
      </c>
      <c r="AM7" s="42" t="s">
        <v>23</v>
      </c>
      <c r="AN7" s="42" t="s">
        <v>24</v>
      </c>
      <c r="AO7" s="42" t="s">
        <v>25</v>
      </c>
      <c r="AP7" s="42" t="s">
        <v>26</v>
      </c>
      <c r="AQ7" s="42" t="s">
        <v>23</v>
      </c>
      <c r="AR7" s="42" t="s">
        <v>24</v>
      </c>
      <c r="AS7" s="42" t="s">
        <v>25</v>
      </c>
      <c r="AT7" s="42" t="s">
        <v>26</v>
      </c>
      <c r="AU7" s="42" t="s">
        <v>23</v>
      </c>
      <c r="AV7" s="42" t="s">
        <v>24</v>
      </c>
      <c r="AW7" s="42" t="s">
        <v>25</v>
      </c>
      <c r="AX7" s="42" t="s">
        <v>26</v>
      </c>
      <c r="AY7" s="70"/>
      <c r="AZ7" s="67"/>
      <c r="BA7" s="68"/>
      <c r="BB7" s="51" t="s">
        <v>49</v>
      </c>
      <c r="BC7" s="51" t="s">
        <v>51</v>
      </c>
      <c r="BD7" s="69" t="s">
        <v>23</v>
      </c>
      <c r="BE7" s="69" t="s">
        <v>24</v>
      </c>
      <c r="BF7" s="69" t="s">
        <v>25</v>
      </c>
      <c r="BG7" s="69" t="s">
        <v>26</v>
      </c>
      <c r="BH7" s="69" t="s">
        <v>23</v>
      </c>
      <c r="BI7" s="69" t="s">
        <v>24</v>
      </c>
      <c r="BJ7" s="69" t="s">
        <v>25</v>
      </c>
      <c r="BK7" s="69" t="s">
        <v>26</v>
      </c>
      <c r="BL7" s="69" t="s">
        <v>23</v>
      </c>
      <c r="BM7" s="69" t="s">
        <v>24</v>
      </c>
      <c r="BN7" s="69" t="s">
        <v>25</v>
      </c>
      <c r="BO7" s="69" t="s">
        <v>26</v>
      </c>
      <c r="BP7" s="69" t="s">
        <v>23</v>
      </c>
      <c r="BQ7" s="69" t="s">
        <v>24</v>
      </c>
      <c r="BR7" s="69" t="s">
        <v>25</v>
      </c>
      <c r="BS7" s="69" t="s">
        <v>26</v>
      </c>
      <c r="BT7" s="69" t="s">
        <v>23</v>
      </c>
      <c r="BU7" s="69" t="s">
        <v>24</v>
      </c>
      <c r="BV7" s="69" t="s">
        <v>25</v>
      </c>
      <c r="BW7" s="69" t="s">
        <v>26</v>
      </c>
      <c r="BX7" s="69" t="s">
        <v>23</v>
      </c>
      <c r="BY7" s="69" t="s">
        <v>24</v>
      </c>
      <c r="BZ7" s="69" t="s">
        <v>25</v>
      </c>
      <c r="CA7" s="69" t="s">
        <v>26</v>
      </c>
      <c r="CB7" s="69" t="s">
        <v>23</v>
      </c>
      <c r="CC7" s="69" t="s">
        <v>24</v>
      </c>
      <c r="CD7" s="69" t="s">
        <v>25</v>
      </c>
      <c r="CE7" s="69" t="s">
        <v>26</v>
      </c>
      <c r="CF7" s="69" t="s">
        <v>23</v>
      </c>
      <c r="CG7" s="69" t="s">
        <v>24</v>
      </c>
      <c r="CH7" s="69" t="s">
        <v>25</v>
      </c>
      <c r="CI7" s="69" t="s">
        <v>26</v>
      </c>
      <c r="CJ7" s="69" t="s">
        <v>23</v>
      </c>
      <c r="CK7" s="69" t="s">
        <v>24</v>
      </c>
      <c r="CL7" s="69" t="s">
        <v>25</v>
      </c>
      <c r="CM7" s="69" t="s">
        <v>26</v>
      </c>
      <c r="CN7" s="69" t="s">
        <v>23</v>
      </c>
      <c r="CO7" s="69" t="s">
        <v>24</v>
      </c>
      <c r="CP7" s="69" t="s">
        <v>25</v>
      </c>
      <c r="CQ7" s="69" t="s">
        <v>26</v>
      </c>
      <c r="CR7" s="69" t="s">
        <v>23</v>
      </c>
      <c r="CS7" s="69" t="s">
        <v>24</v>
      </c>
      <c r="CT7" s="69" t="s">
        <v>25</v>
      </c>
      <c r="CU7" s="69" t="s">
        <v>26</v>
      </c>
      <c r="CV7" s="69" t="s">
        <v>23</v>
      </c>
      <c r="CW7" s="69" t="s">
        <v>24</v>
      </c>
      <c r="CX7" s="69" t="s">
        <v>25</v>
      </c>
      <c r="CY7" s="69" t="s">
        <v>26</v>
      </c>
      <c r="CZ7" s="82"/>
      <c r="DA7" s="83"/>
      <c r="DB7" s="84"/>
      <c r="DC7" s="51" t="s">
        <v>49</v>
      </c>
      <c r="DD7" s="51" t="s">
        <v>52</v>
      </c>
      <c r="DE7" s="51" t="s">
        <v>23</v>
      </c>
      <c r="DF7" s="51" t="s">
        <v>24</v>
      </c>
      <c r="DG7" s="51" t="s">
        <v>25</v>
      </c>
      <c r="DH7" s="51" t="s">
        <v>26</v>
      </c>
      <c r="DI7" s="51" t="s">
        <v>23</v>
      </c>
      <c r="DJ7" s="51" t="s">
        <v>24</v>
      </c>
      <c r="DK7" s="51" t="s">
        <v>25</v>
      </c>
      <c r="DL7" s="51" t="s">
        <v>26</v>
      </c>
      <c r="DM7" s="51" t="s">
        <v>23</v>
      </c>
      <c r="DN7" s="51" t="s">
        <v>24</v>
      </c>
      <c r="DO7" s="51" t="s">
        <v>25</v>
      </c>
      <c r="DP7" s="51" t="s">
        <v>26</v>
      </c>
      <c r="DQ7" s="51" t="s">
        <v>23</v>
      </c>
      <c r="DR7" s="51" t="s">
        <v>24</v>
      </c>
      <c r="DS7" s="51" t="s">
        <v>25</v>
      </c>
      <c r="DT7" s="51" t="s">
        <v>26</v>
      </c>
      <c r="DU7" s="51" t="s">
        <v>23</v>
      </c>
      <c r="DV7" s="51" t="s">
        <v>24</v>
      </c>
      <c r="DW7" s="51" t="s">
        <v>25</v>
      </c>
      <c r="DX7" s="51" t="s">
        <v>26</v>
      </c>
      <c r="DY7" s="51" t="s">
        <v>23</v>
      </c>
      <c r="DZ7" s="51" t="s">
        <v>24</v>
      </c>
      <c r="EA7" s="51" t="s">
        <v>25</v>
      </c>
      <c r="EB7" s="51" t="s">
        <v>26</v>
      </c>
      <c r="EC7" s="51" t="s">
        <v>23</v>
      </c>
      <c r="ED7" s="51" t="s">
        <v>24</v>
      </c>
      <c r="EE7" s="51" t="s">
        <v>25</v>
      </c>
      <c r="EF7" s="51" t="s">
        <v>26</v>
      </c>
      <c r="EG7" s="51" t="s">
        <v>23</v>
      </c>
      <c r="EH7" s="51" t="s">
        <v>24</v>
      </c>
      <c r="EI7" s="51" t="s">
        <v>25</v>
      </c>
      <c r="EJ7" s="51" t="s">
        <v>26</v>
      </c>
      <c r="EK7" s="51" t="s">
        <v>23</v>
      </c>
      <c r="EL7" s="51" t="s">
        <v>24</v>
      </c>
      <c r="EM7" s="51" t="s">
        <v>25</v>
      </c>
      <c r="EN7" s="51" t="s">
        <v>26</v>
      </c>
      <c r="EO7" s="51" t="s">
        <v>23</v>
      </c>
      <c r="EP7" s="51" t="s">
        <v>24</v>
      </c>
      <c r="EQ7" s="51" t="s">
        <v>25</v>
      </c>
      <c r="ER7" s="51" t="s">
        <v>26</v>
      </c>
      <c r="ES7" s="51" t="s">
        <v>23</v>
      </c>
      <c r="ET7" s="51" t="s">
        <v>24</v>
      </c>
      <c r="EU7" s="51" t="s">
        <v>25</v>
      </c>
      <c r="EV7" s="51" t="s">
        <v>26</v>
      </c>
      <c r="EW7" s="51" t="s">
        <v>23</v>
      </c>
      <c r="EX7" s="51" t="s">
        <v>24</v>
      </c>
      <c r="EY7" s="51" t="s">
        <v>25</v>
      </c>
      <c r="EZ7" s="51" t="s">
        <v>26</v>
      </c>
      <c r="FA7" s="87"/>
      <c r="FB7" s="84"/>
      <c r="FC7" s="84"/>
      <c r="FD7" s="51" t="s">
        <v>49</v>
      </c>
      <c r="FE7" s="51" t="s">
        <v>53</v>
      </c>
      <c r="FF7" s="51" t="s">
        <v>23</v>
      </c>
      <c r="FG7" s="51" t="s">
        <v>24</v>
      </c>
      <c r="FH7" s="51" t="s">
        <v>25</v>
      </c>
      <c r="FI7" s="51" t="s">
        <v>26</v>
      </c>
      <c r="FJ7" s="51" t="s">
        <v>23</v>
      </c>
      <c r="FK7" s="51" t="s">
        <v>24</v>
      </c>
      <c r="FL7" s="51" t="s">
        <v>25</v>
      </c>
      <c r="FM7" s="51" t="s">
        <v>26</v>
      </c>
      <c r="FN7" s="51" t="s">
        <v>23</v>
      </c>
      <c r="FO7" s="51" t="s">
        <v>24</v>
      </c>
      <c r="FP7" s="51" t="s">
        <v>25</v>
      </c>
      <c r="FQ7" s="51" t="s">
        <v>26</v>
      </c>
      <c r="FR7" s="51" t="s">
        <v>23</v>
      </c>
      <c r="FS7" s="51" t="s">
        <v>24</v>
      </c>
      <c r="FT7" s="51" t="s">
        <v>25</v>
      </c>
      <c r="FU7" s="51" t="s">
        <v>26</v>
      </c>
      <c r="FV7" s="51" t="s">
        <v>23</v>
      </c>
      <c r="FW7" s="51" t="s">
        <v>24</v>
      </c>
      <c r="FX7" s="51" t="s">
        <v>25</v>
      </c>
      <c r="FY7" s="51" t="s">
        <v>26</v>
      </c>
      <c r="FZ7" s="51" t="s">
        <v>23</v>
      </c>
      <c r="GA7" s="51" t="s">
        <v>24</v>
      </c>
      <c r="GB7" s="51" t="s">
        <v>25</v>
      </c>
      <c r="GC7" s="51" t="s">
        <v>26</v>
      </c>
      <c r="GD7" s="51" t="s">
        <v>23</v>
      </c>
      <c r="GE7" s="51" t="s">
        <v>24</v>
      </c>
      <c r="GF7" s="51" t="s">
        <v>25</v>
      </c>
      <c r="GG7" s="51" t="s">
        <v>26</v>
      </c>
      <c r="GH7" s="51" t="s">
        <v>23</v>
      </c>
      <c r="GI7" s="51" t="s">
        <v>24</v>
      </c>
      <c r="GJ7" s="51" t="s">
        <v>25</v>
      </c>
      <c r="GK7" s="51" t="s">
        <v>26</v>
      </c>
      <c r="GL7" s="51" t="s">
        <v>23</v>
      </c>
      <c r="GM7" s="51" t="s">
        <v>24</v>
      </c>
      <c r="GN7" s="51" t="s">
        <v>25</v>
      </c>
      <c r="GO7" s="51" t="s">
        <v>26</v>
      </c>
      <c r="GP7" s="51" t="s">
        <v>23</v>
      </c>
      <c r="GQ7" s="51" t="s">
        <v>24</v>
      </c>
      <c r="GR7" s="51" t="s">
        <v>25</v>
      </c>
      <c r="GS7" s="51" t="s">
        <v>26</v>
      </c>
      <c r="GT7" s="51" t="s">
        <v>23</v>
      </c>
      <c r="GU7" s="51" t="s">
        <v>24</v>
      </c>
      <c r="GV7" s="51" t="s">
        <v>25</v>
      </c>
      <c r="GW7" s="51" t="s">
        <v>26</v>
      </c>
      <c r="GX7" s="51" t="s">
        <v>23</v>
      </c>
      <c r="GY7" s="51" t="s">
        <v>24</v>
      </c>
      <c r="GZ7" s="51" t="s">
        <v>25</v>
      </c>
      <c r="HA7" s="51" t="s">
        <v>26</v>
      </c>
      <c r="HB7" s="107"/>
      <c r="HC7" s="83"/>
      <c r="HD7" s="84"/>
      <c r="HE7" s="51" t="s">
        <v>49</v>
      </c>
      <c r="HF7" s="51" t="s">
        <v>54</v>
      </c>
      <c r="HG7" s="53" t="s">
        <v>23</v>
      </c>
      <c r="HH7" s="53" t="s">
        <v>24</v>
      </c>
      <c r="HI7" s="53" t="s">
        <v>25</v>
      </c>
      <c r="HJ7" s="53" t="s">
        <v>26</v>
      </c>
      <c r="HK7" s="53" t="s">
        <v>23</v>
      </c>
      <c r="HL7" s="53" t="s">
        <v>24</v>
      </c>
      <c r="HM7" s="53" t="s">
        <v>25</v>
      </c>
      <c r="HN7" s="53" t="s">
        <v>26</v>
      </c>
      <c r="HO7" s="53" t="s">
        <v>23</v>
      </c>
      <c r="HP7" s="53" t="s">
        <v>24</v>
      </c>
      <c r="HQ7" s="53" t="s">
        <v>25</v>
      </c>
      <c r="HR7" s="53" t="s">
        <v>26</v>
      </c>
      <c r="HS7" s="53" t="s">
        <v>23</v>
      </c>
      <c r="HT7" s="53" t="s">
        <v>24</v>
      </c>
      <c r="HU7" s="53" t="s">
        <v>25</v>
      </c>
      <c r="HV7" s="53" t="s">
        <v>26</v>
      </c>
      <c r="HW7" s="53" t="s">
        <v>23</v>
      </c>
      <c r="HX7" s="53" t="s">
        <v>24</v>
      </c>
      <c r="HY7" s="53" t="s">
        <v>25</v>
      </c>
      <c r="HZ7" s="53" t="s">
        <v>26</v>
      </c>
      <c r="IA7" s="53" t="s">
        <v>23</v>
      </c>
      <c r="IB7" s="53" t="s">
        <v>24</v>
      </c>
      <c r="IC7" s="53" t="s">
        <v>25</v>
      </c>
      <c r="ID7" s="53" t="s">
        <v>26</v>
      </c>
      <c r="IE7" s="53" t="s">
        <v>23</v>
      </c>
      <c r="IF7" s="53" t="s">
        <v>24</v>
      </c>
      <c r="IG7" s="53" t="s">
        <v>25</v>
      </c>
      <c r="IH7" s="53" t="s">
        <v>26</v>
      </c>
      <c r="II7" s="53" t="s">
        <v>23</v>
      </c>
      <c r="IJ7" s="53" t="s">
        <v>24</v>
      </c>
      <c r="IK7" s="53" t="s">
        <v>25</v>
      </c>
      <c r="IL7" s="53" t="s">
        <v>26</v>
      </c>
      <c r="IM7" s="53" t="s">
        <v>23</v>
      </c>
      <c r="IN7" s="53" t="s">
        <v>24</v>
      </c>
      <c r="IO7" s="53" t="s">
        <v>25</v>
      </c>
      <c r="IP7" s="53" t="s">
        <v>26</v>
      </c>
      <c r="IQ7" s="53" t="s">
        <v>23</v>
      </c>
      <c r="IR7" s="53" t="s">
        <v>24</v>
      </c>
      <c r="IS7" s="53" t="s">
        <v>25</v>
      </c>
      <c r="IT7" s="53" t="s">
        <v>26</v>
      </c>
      <c r="IU7" s="53" t="s">
        <v>23</v>
      </c>
      <c r="IV7" s="53" t="s">
        <v>24</v>
      </c>
      <c r="IW7" s="53" t="s">
        <v>25</v>
      </c>
      <c r="IX7" s="51" t="s">
        <v>26</v>
      </c>
      <c r="IY7" s="51" t="s">
        <v>23</v>
      </c>
      <c r="IZ7" s="51" t="s">
        <v>24</v>
      </c>
      <c r="JA7" s="51" t="s">
        <v>25</v>
      </c>
      <c r="JB7" s="51" t="s">
        <v>26</v>
      </c>
      <c r="JC7" s="114"/>
      <c r="JD7" s="77"/>
      <c r="JE7" s="116"/>
    </row>
    <row r="8" ht="22.5" spans="1:265">
      <c r="A8" s="49" t="s">
        <v>55</v>
      </c>
      <c r="B8" s="49" t="s">
        <v>56</v>
      </c>
      <c r="C8" s="50">
        <v>1600</v>
      </c>
      <c r="D8" s="50">
        <v>4650</v>
      </c>
      <c r="E8" s="50">
        <v>6600</v>
      </c>
      <c r="F8" s="50">
        <f>C8+D8+E8</f>
        <v>12850</v>
      </c>
      <c r="G8" s="50">
        <v>1700</v>
      </c>
      <c r="H8" s="50">
        <v>4800</v>
      </c>
      <c r="I8" s="50">
        <v>7400</v>
      </c>
      <c r="J8" s="50">
        <f>G8+H8+I8</f>
        <v>13900</v>
      </c>
      <c r="K8" s="50">
        <v>1700</v>
      </c>
      <c r="L8" s="50">
        <v>5250</v>
      </c>
      <c r="M8" s="50">
        <v>8000</v>
      </c>
      <c r="N8" s="50">
        <f>K8+L8+M8</f>
        <v>14950</v>
      </c>
      <c r="O8" s="50">
        <v>1700</v>
      </c>
      <c r="P8" s="50">
        <v>5400</v>
      </c>
      <c r="Q8" s="50">
        <v>8800</v>
      </c>
      <c r="R8" s="50">
        <f>O8+P8+Q8</f>
        <v>15900</v>
      </c>
      <c r="S8" s="50">
        <v>1700</v>
      </c>
      <c r="T8" s="50">
        <v>5250</v>
      </c>
      <c r="U8" s="50">
        <v>9000</v>
      </c>
      <c r="V8" s="50">
        <f>S8+T8+U8</f>
        <v>15950</v>
      </c>
      <c r="W8" s="50">
        <f>(1293.34/10000)*10000</f>
        <v>1293.34</v>
      </c>
      <c r="X8" s="50">
        <f>(5200/10000)*10000</f>
        <v>5200</v>
      </c>
      <c r="Y8" s="50">
        <f>(8739.98/10000)*10000</f>
        <v>8739.98</v>
      </c>
      <c r="Z8" s="50">
        <f>SUM(W8:Y8)</f>
        <v>15233.32</v>
      </c>
      <c r="AA8" s="50">
        <f>(1267.74/10000)*10000</f>
        <v>1267.74</v>
      </c>
      <c r="AB8" s="50">
        <f>(5250/10000)*10000</f>
        <v>5250</v>
      </c>
      <c r="AC8" s="50">
        <f>(9225.81/10000)*10000</f>
        <v>9225.81</v>
      </c>
      <c r="AD8" s="50">
        <f>SUM(AA8:AC8)</f>
        <v>15743.55</v>
      </c>
      <c r="AE8" s="50">
        <f>(1400/10000)*10000</f>
        <v>1400</v>
      </c>
      <c r="AF8" s="50">
        <f>(4930.64/10000)*10000</f>
        <v>4930.64</v>
      </c>
      <c r="AG8" s="50">
        <f>(9270.97/10000)*10000</f>
        <v>9270.97</v>
      </c>
      <c r="AH8" s="50">
        <f>SUM(AE8:AG8)</f>
        <v>15601.61</v>
      </c>
      <c r="AI8" s="50">
        <f>(1336.66/10000)*10000</f>
        <v>1336.66</v>
      </c>
      <c r="AJ8" s="50">
        <f>(5100/10000)*10000</f>
        <v>5100</v>
      </c>
      <c r="AK8" s="50">
        <f>(9433.32/10000)*10000</f>
        <v>9433.32</v>
      </c>
      <c r="AL8" s="50">
        <f>SUM(AI8:AK8)</f>
        <v>15869.98</v>
      </c>
      <c r="AM8" s="50">
        <f>(1264.52/10000)*10000</f>
        <v>1264.52</v>
      </c>
      <c r="AN8" s="50">
        <f>(5080.65/10000)*10000</f>
        <v>5080.65</v>
      </c>
      <c r="AO8" s="50">
        <f>(9303.22/10000)*10000</f>
        <v>9303.22</v>
      </c>
      <c r="AP8" s="50">
        <f>SUM(AM8:AO8)</f>
        <v>15648.39</v>
      </c>
      <c r="AQ8" s="50">
        <f>(1106.67/10000)*10000</f>
        <v>1106.67</v>
      </c>
      <c r="AR8" s="50">
        <f>(4350/10000)*10000</f>
        <v>4350</v>
      </c>
      <c r="AS8" s="50">
        <f>(10866.68/10000)*10000</f>
        <v>10866.68</v>
      </c>
      <c r="AT8" s="50">
        <f>SUM(AQ8:AS8)</f>
        <v>16323.35</v>
      </c>
      <c r="AU8" s="50">
        <f>(980.64/10000)*10000</f>
        <v>980.64</v>
      </c>
      <c r="AV8" s="50">
        <f>(4088.7/10000)*10000</f>
        <v>4088.7</v>
      </c>
      <c r="AW8" s="50">
        <f>(11664.52/10000)*10000</f>
        <v>11664.52</v>
      </c>
      <c r="AX8" s="50">
        <f>SUM(AU8:AW8)</f>
        <v>16733.86</v>
      </c>
      <c r="AY8" s="48"/>
      <c r="AZ8" s="67"/>
      <c r="BA8" s="68"/>
      <c r="BB8" s="51" t="s">
        <v>55</v>
      </c>
      <c r="BC8" s="51" t="s">
        <v>57</v>
      </c>
      <c r="BD8" s="62">
        <v>0</v>
      </c>
      <c r="BE8" s="62">
        <v>150</v>
      </c>
      <c r="BF8" s="62">
        <v>18800</v>
      </c>
      <c r="BG8" s="62">
        <v>18950</v>
      </c>
      <c r="BH8" s="62">
        <v>0</v>
      </c>
      <c r="BI8" s="62">
        <v>150</v>
      </c>
      <c r="BJ8" s="62">
        <v>19200</v>
      </c>
      <c r="BK8" s="62">
        <v>19350</v>
      </c>
      <c r="BL8" s="62">
        <v>0</v>
      </c>
      <c r="BM8" s="62">
        <v>150</v>
      </c>
      <c r="BN8" s="62">
        <v>21600</v>
      </c>
      <c r="BO8" s="62">
        <v>21750</v>
      </c>
      <c r="BP8" s="62">
        <v>0</v>
      </c>
      <c r="BQ8" s="62">
        <v>150</v>
      </c>
      <c r="BR8" s="62">
        <v>22800</v>
      </c>
      <c r="BS8" s="62">
        <v>22950</v>
      </c>
      <c r="BT8" s="62">
        <v>0</v>
      </c>
      <c r="BU8" s="62">
        <v>150</v>
      </c>
      <c r="BV8" s="62">
        <v>23200</v>
      </c>
      <c r="BW8" s="62">
        <v>23350</v>
      </c>
      <c r="BX8" s="62">
        <v>0</v>
      </c>
      <c r="BY8" s="62">
        <v>420</v>
      </c>
      <c r="BZ8" s="62">
        <v>21606.68</v>
      </c>
      <c r="CA8" s="62">
        <v>22026.68</v>
      </c>
      <c r="CB8" s="62">
        <v>0</v>
      </c>
      <c r="CC8" s="62">
        <v>483.87</v>
      </c>
      <c r="CD8" s="62">
        <v>22612.94</v>
      </c>
      <c r="CE8" s="62">
        <v>23096.81</v>
      </c>
      <c r="CF8" s="62">
        <v>0</v>
      </c>
      <c r="CG8" s="62">
        <v>1829.04</v>
      </c>
      <c r="CH8" s="62">
        <v>20019.39</v>
      </c>
      <c r="CI8" s="62">
        <v>21848.43</v>
      </c>
      <c r="CJ8" s="62">
        <v>0</v>
      </c>
      <c r="CK8" s="62">
        <v>1910</v>
      </c>
      <c r="CL8" s="62">
        <v>21106.63</v>
      </c>
      <c r="CM8" s="62">
        <v>23016.63</v>
      </c>
      <c r="CN8" s="62">
        <v>0</v>
      </c>
      <c r="CO8" s="62">
        <v>1843.55</v>
      </c>
      <c r="CP8" s="62">
        <v>20980.68</v>
      </c>
      <c r="CQ8" s="62">
        <v>22824.23</v>
      </c>
      <c r="CR8" s="62">
        <v>0</v>
      </c>
      <c r="CS8" s="62">
        <v>1765</v>
      </c>
      <c r="CT8" s="62">
        <v>20586.61</v>
      </c>
      <c r="CU8" s="62">
        <v>22351.61</v>
      </c>
      <c r="CV8" s="62">
        <v>0</v>
      </c>
      <c r="CW8" s="62">
        <v>1877.42</v>
      </c>
      <c r="CX8" s="62">
        <v>21154.87</v>
      </c>
      <c r="CY8" s="62">
        <v>23032.29</v>
      </c>
      <c r="CZ8" s="72"/>
      <c r="DA8" s="83"/>
      <c r="DB8" s="84"/>
      <c r="DC8" s="51" t="s">
        <v>55</v>
      </c>
      <c r="DD8" s="51" t="s">
        <v>58</v>
      </c>
      <c r="DE8" s="62">
        <v>700</v>
      </c>
      <c r="DF8" s="62">
        <v>300</v>
      </c>
      <c r="DG8" s="62">
        <v>0</v>
      </c>
      <c r="DH8" s="62">
        <v>1000</v>
      </c>
      <c r="DI8" s="62">
        <v>700</v>
      </c>
      <c r="DJ8" s="62">
        <v>300</v>
      </c>
      <c r="DK8" s="62">
        <v>0</v>
      </c>
      <c r="DL8" s="62">
        <v>1000</v>
      </c>
      <c r="DM8" s="62">
        <v>700</v>
      </c>
      <c r="DN8" s="62">
        <v>300</v>
      </c>
      <c r="DO8" s="62">
        <v>0</v>
      </c>
      <c r="DP8" s="62">
        <v>1000</v>
      </c>
      <c r="DQ8" s="62">
        <v>700</v>
      </c>
      <c r="DR8" s="62">
        <v>300</v>
      </c>
      <c r="DS8" s="62">
        <v>0</v>
      </c>
      <c r="DT8" s="62">
        <v>1000</v>
      </c>
      <c r="DU8" s="62">
        <v>600</v>
      </c>
      <c r="DV8" s="62">
        <v>300</v>
      </c>
      <c r="DW8" s="62">
        <v>0</v>
      </c>
      <c r="DX8" s="62">
        <v>900</v>
      </c>
      <c r="DY8" s="62">
        <v>0</v>
      </c>
      <c r="DZ8" s="62">
        <v>20</v>
      </c>
      <c r="EA8" s="62">
        <v>0</v>
      </c>
      <c r="EB8" s="62">
        <v>20</v>
      </c>
      <c r="EC8" s="62">
        <v>0</v>
      </c>
      <c r="ED8" s="62">
        <v>0</v>
      </c>
      <c r="EE8" s="62">
        <v>0</v>
      </c>
      <c r="EF8" s="62">
        <v>0</v>
      </c>
      <c r="EG8" s="62">
        <v>0</v>
      </c>
      <c r="EH8" s="62">
        <v>0</v>
      </c>
      <c r="EI8" s="62">
        <v>0</v>
      </c>
      <c r="EJ8" s="62">
        <v>0</v>
      </c>
      <c r="EK8" s="62">
        <v>0</v>
      </c>
      <c r="EL8" s="62">
        <v>0</v>
      </c>
      <c r="EM8" s="62">
        <v>0</v>
      </c>
      <c r="EN8" s="62">
        <v>0</v>
      </c>
      <c r="EO8" s="62">
        <v>0</v>
      </c>
      <c r="EP8" s="62">
        <v>0</v>
      </c>
      <c r="EQ8" s="62">
        <v>0</v>
      </c>
      <c r="ER8" s="62">
        <v>0</v>
      </c>
      <c r="ES8" s="62">
        <v>0</v>
      </c>
      <c r="ET8" s="62">
        <v>0</v>
      </c>
      <c r="EU8" s="62">
        <v>0</v>
      </c>
      <c r="EV8" s="62">
        <v>0</v>
      </c>
      <c r="EW8" s="62">
        <v>12.9</v>
      </c>
      <c r="EX8" s="62">
        <v>19.36</v>
      </c>
      <c r="EY8" s="62">
        <v>25.8</v>
      </c>
      <c r="EZ8" s="62">
        <v>58.06</v>
      </c>
      <c r="FA8" s="88"/>
      <c r="FB8" s="84"/>
      <c r="FC8" s="84"/>
      <c r="FD8" s="51" t="s">
        <v>55</v>
      </c>
      <c r="FE8" s="51" t="s">
        <v>59</v>
      </c>
      <c r="FF8" s="96">
        <v>780</v>
      </c>
      <c r="FG8" s="96">
        <v>520</v>
      </c>
      <c r="FH8" s="96">
        <v>2080</v>
      </c>
      <c r="FI8" s="96">
        <v>3380</v>
      </c>
      <c r="FJ8" s="96">
        <v>780</v>
      </c>
      <c r="FK8" s="96">
        <v>520</v>
      </c>
      <c r="FL8" s="96">
        <v>2080</v>
      </c>
      <c r="FM8" s="96">
        <v>3380</v>
      </c>
      <c r="FN8" s="96">
        <v>780</v>
      </c>
      <c r="FO8" s="96">
        <v>520</v>
      </c>
      <c r="FP8" s="96">
        <v>1820</v>
      </c>
      <c r="FQ8" s="96">
        <v>3120</v>
      </c>
      <c r="FR8" s="96">
        <v>780</v>
      </c>
      <c r="FS8" s="96">
        <v>520</v>
      </c>
      <c r="FT8" s="96">
        <v>1820</v>
      </c>
      <c r="FU8" s="96">
        <v>3120</v>
      </c>
      <c r="FV8" s="96">
        <v>780</v>
      </c>
      <c r="FW8" s="96">
        <v>0</v>
      </c>
      <c r="FX8" s="96">
        <v>1300</v>
      </c>
      <c r="FY8" s="96">
        <v>2080</v>
      </c>
      <c r="FZ8" s="96">
        <v>225.33</v>
      </c>
      <c r="GA8" s="96">
        <v>260</v>
      </c>
      <c r="GB8" s="96">
        <v>520</v>
      </c>
      <c r="GC8" s="96">
        <v>1005.33</v>
      </c>
      <c r="GD8" s="96">
        <v>234.84</v>
      </c>
      <c r="GE8" s="96">
        <v>234.84</v>
      </c>
      <c r="GF8" s="96">
        <v>377.42</v>
      </c>
      <c r="GG8" s="96">
        <v>847.1</v>
      </c>
      <c r="GH8" s="96">
        <v>167.74</v>
      </c>
      <c r="GI8" s="96">
        <v>192.9</v>
      </c>
      <c r="GJ8" s="96">
        <v>167.74</v>
      </c>
      <c r="GK8" s="96">
        <v>528.38</v>
      </c>
      <c r="GL8" s="96">
        <v>182</v>
      </c>
      <c r="GM8" s="96">
        <v>234</v>
      </c>
      <c r="GN8" s="96">
        <v>355.33</v>
      </c>
      <c r="GO8" s="96">
        <v>771.33</v>
      </c>
      <c r="GP8" s="96">
        <v>201.29</v>
      </c>
      <c r="GQ8" s="96">
        <v>201.29</v>
      </c>
      <c r="GR8" s="96">
        <v>402.58</v>
      </c>
      <c r="GS8" s="96">
        <v>805.16</v>
      </c>
      <c r="GT8" s="96">
        <v>190.67</v>
      </c>
      <c r="GU8" s="96">
        <v>234</v>
      </c>
      <c r="GV8" s="96">
        <v>520</v>
      </c>
      <c r="GW8" s="96">
        <v>944.67</v>
      </c>
      <c r="GX8" s="96">
        <v>343.87</v>
      </c>
      <c r="GY8" s="96">
        <v>234.84</v>
      </c>
      <c r="GZ8" s="96">
        <v>369.03</v>
      </c>
      <c r="HA8" s="96">
        <v>947.74</v>
      </c>
      <c r="HB8" s="111"/>
      <c r="HC8" s="83"/>
      <c r="HD8" s="84"/>
      <c r="HE8" s="51" t="s">
        <v>55</v>
      </c>
      <c r="HF8" s="109" t="s">
        <v>60</v>
      </c>
      <c r="HG8" s="62">
        <v>1800</v>
      </c>
      <c r="HH8" s="62">
        <v>2550</v>
      </c>
      <c r="HI8" s="62">
        <v>14400</v>
      </c>
      <c r="HJ8" s="62">
        <v>18750</v>
      </c>
      <c r="HK8" s="62">
        <v>1900</v>
      </c>
      <c r="HL8" s="62">
        <v>2400</v>
      </c>
      <c r="HM8" s="62">
        <v>14800</v>
      </c>
      <c r="HN8" s="62">
        <v>19100</v>
      </c>
      <c r="HO8" s="62">
        <v>2000</v>
      </c>
      <c r="HP8" s="62">
        <v>2250</v>
      </c>
      <c r="HQ8" s="62">
        <v>14200</v>
      </c>
      <c r="HR8" s="62">
        <v>18450</v>
      </c>
      <c r="HS8" s="62">
        <v>2400</v>
      </c>
      <c r="HT8" s="62">
        <v>2250</v>
      </c>
      <c r="HU8" s="62">
        <v>15400</v>
      </c>
      <c r="HV8" s="62">
        <v>20050</v>
      </c>
      <c r="HW8" s="62">
        <v>2400</v>
      </c>
      <c r="HX8" s="62">
        <v>2250</v>
      </c>
      <c r="HY8" s="62">
        <v>17000</v>
      </c>
      <c r="HZ8" s="62">
        <v>21650</v>
      </c>
      <c r="IA8" s="62">
        <v>2083.34</v>
      </c>
      <c r="IB8" s="62">
        <v>1265</v>
      </c>
      <c r="IC8" s="62">
        <v>6750.02</v>
      </c>
      <c r="ID8" s="62">
        <v>10098.36</v>
      </c>
      <c r="IE8" s="62">
        <v>1293.11</v>
      </c>
      <c r="IF8" s="62">
        <v>885.48</v>
      </c>
      <c r="IG8" s="62">
        <v>4380.65</v>
      </c>
      <c r="IH8" s="62">
        <v>6559.24</v>
      </c>
      <c r="II8" s="62">
        <v>1254.85</v>
      </c>
      <c r="IJ8" s="62">
        <v>846.79</v>
      </c>
      <c r="IK8" s="62">
        <v>5869.32</v>
      </c>
      <c r="IL8" s="62">
        <v>7970.96</v>
      </c>
      <c r="IM8" s="62">
        <v>2523.35</v>
      </c>
      <c r="IN8" s="62">
        <v>3163.33</v>
      </c>
      <c r="IO8" s="62">
        <v>20459.86</v>
      </c>
      <c r="IP8" s="62">
        <v>26146.54</v>
      </c>
      <c r="IQ8" s="62">
        <v>2567.75</v>
      </c>
      <c r="IR8" s="62">
        <v>3420.97</v>
      </c>
      <c r="IS8" s="62">
        <v>22516.14</v>
      </c>
      <c r="IT8" s="62">
        <v>28504.86</v>
      </c>
      <c r="IU8" s="62">
        <v>2510</v>
      </c>
      <c r="IV8" s="62">
        <v>3735</v>
      </c>
      <c r="IW8" s="62">
        <v>23706.66</v>
      </c>
      <c r="IX8" s="62">
        <v>29951.66</v>
      </c>
      <c r="IY8" s="62">
        <v>2490.31</v>
      </c>
      <c r="IZ8" s="62">
        <v>3724.19</v>
      </c>
      <c r="JA8" s="62">
        <v>23896.77</v>
      </c>
      <c r="JB8" s="62">
        <v>30111.27</v>
      </c>
      <c r="JC8" s="85"/>
      <c r="JD8" s="81"/>
      <c r="JE8" s="117"/>
    </row>
    <row r="9" s="2" customFormat="1" ht="45" spans="1:212">
      <c r="A9" s="51" t="s">
        <v>0</v>
      </c>
      <c r="B9" s="52" t="s">
        <v>61</v>
      </c>
      <c r="C9" s="51" t="s">
        <v>2</v>
      </c>
      <c r="D9" s="51"/>
      <c r="E9" s="51"/>
      <c r="F9" s="51"/>
      <c r="G9" s="51" t="s">
        <v>3</v>
      </c>
      <c r="H9" s="51"/>
      <c r="I9" s="51"/>
      <c r="J9" s="51"/>
      <c r="K9" s="51" t="s">
        <v>4</v>
      </c>
      <c r="L9" s="51"/>
      <c r="M9" s="51"/>
      <c r="N9" s="51"/>
      <c r="O9" s="51" t="s">
        <v>5</v>
      </c>
      <c r="P9" s="51"/>
      <c r="Q9" s="51"/>
      <c r="R9" s="51"/>
      <c r="S9" s="51" t="s">
        <v>6</v>
      </c>
      <c r="T9" s="51"/>
      <c r="U9" s="51"/>
      <c r="V9" s="51"/>
      <c r="W9" s="51" t="s">
        <v>7</v>
      </c>
      <c r="X9" s="51"/>
      <c r="Y9" s="51"/>
      <c r="Z9" s="51"/>
      <c r="AA9" s="51" t="s">
        <v>8</v>
      </c>
      <c r="AB9" s="51"/>
      <c r="AC9" s="51"/>
      <c r="AD9" s="51"/>
      <c r="AE9" s="60" t="s">
        <v>9</v>
      </c>
      <c r="AF9" s="60"/>
      <c r="AG9" s="60"/>
      <c r="AH9" s="60"/>
      <c r="AI9" s="51" t="s">
        <v>10</v>
      </c>
      <c r="AJ9" s="51"/>
      <c r="AK9" s="51"/>
      <c r="AL9" s="51"/>
      <c r="AM9" s="51" t="s">
        <v>11</v>
      </c>
      <c r="AN9" s="51"/>
      <c r="AO9" s="51"/>
      <c r="AP9" s="51"/>
      <c r="AQ9" s="51" t="s">
        <v>12</v>
      </c>
      <c r="AR9" s="51"/>
      <c r="AS9" s="51"/>
      <c r="AT9" s="51"/>
      <c r="AU9" s="51" t="s">
        <v>13</v>
      </c>
      <c r="AV9" s="51"/>
      <c r="AW9" s="51"/>
      <c r="AX9" s="51"/>
      <c r="AY9" s="51" t="s">
        <v>14</v>
      </c>
      <c r="AZ9" s="73" t="s">
        <v>15</v>
      </c>
      <c r="BA9" s="73" t="s">
        <v>16</v>
      </c>
      <c r="BB9" s="51" t="s">
        <v>0</v>
      </c>
      <c r="BC9" s="52" t="s">
        <v>62</v>
      </c>
      <c r="BD9" s="51" t="s">
        <v>2</v>
      </c>
      <c r="BE9" s="51"/>
      <c r="BF9" s="51"/>
      <c r="BG9" s="51"/>
      <c r="BH9" s="51" t="s">
        <v>3</v>
      </c>
      <c r="BI9" s="51"/>
      <c r="BJ9" s="51"/>
      <c r="BK9" s="51"/>
      <c r="BL9" s="51" t="s">
        <v>4</v>
      </c>
      <c r="BM9" s="51"/>
      <c r="BN9" s="51"/>
      <c r="BO9" s="51"/>
      <c r="BP9" s="51" t="s">
        <v>5</v>
      </c>
      <c r="BQ9" s="51"/>
      <c r="BR9" s="51"/>
      <c r="BS9" s="51"/>
      <c r="BT9" s="51" t="s">
        <v>6</v>
      </c>
      <c r="BU9" s="51"/>
      <c r="BV9" s="51"/>
      <c r="BW9" s="51"/>
      <c r="BX9" s="51" t="s">
        <v>7</v>
      </c>
      <c r="BY9" s="51"/>
      <c r="BZ9" s="51"/>
      <c r="CA9" s="51"/>
      <c r="CB9" s="51" t="s">
        <v>8</v>
      </c>
      <c r="CC9" s="51"/>
      <c r="CD9" s="51"/>
      <c r="CE9" s="51"/>
      <c r="CF9" s="60" t="s">
        <v>9</v>
      </c>
      <c r="CG9" s="60"/>
      <c r="CH9" s="60"/>
      <c r="CI9" s="60"/>
      <c r="CJ9" s="51" t="s">
        <v>10</v>
      </c>
      <c r="CK9" s="51"/>
      <c r="CL9" s="51"/>
      <c r="CM9" s="51"/>
      <c r="CN9" s="51" t="s">
        <v>11</v>
      </c>
      <c r="CO9" s="51"/>
      <c r="CP9" s="51"/>
      <c r="CQ9" s="51"/>
      <c r="CR9" s="51" t="s">
        <v>12</v>
      </c>
      <c r="CS9" s="51"/>
      <c r="CT9" s="51"/>
      <c r="CU9" s="51"/>
      <c r="CV9" s="51" t="s">
        <v>13</v>
      </c>
      <c r="CW9" s="51"/>
      <c r="CX9" s="51"/>
      <c r="CY9" s="51"/>
      <c r="CZ9" s="51" t="s">
        <v>14</v>
      </c>
      <c r="DA9" s="73" t="s">
        <v>15</v>
      </c>
      <c r="DB9" s="73" t="s">
        <v>16</v>
      </c>
      <c r="DC9" s="51" t="s">
        <v>0</v>
      </c>
      <c r="DD9" s="52" t="s">
        <v>63</v>
      </c>
      <c r="DE9" s="51" t="s">
        <v>2</v>
      </c>
      <c r="DF9" s="51"/>
      <c r="DG9" s="51"/>
      <c r="DH9" s="51"/>
      <c r="DI9" s="51" t="s">
        <v>3</v>
      </c>
      <c r="DJ9" s="51"/>
      <c r="DK9" s="51"/>
      <c r="DL9" s="51"/>
      <c r="DM9" s="51" t="s">
        <v>4</v>
      </c>
      <c r="DN9" s="51"/>
      <c r="DO9" s="51"/>
      <c r="DP9" s="51"/>
      <c r="DQ9" s="51" t="s">
        <v>5</v>
      </c>
      <c r="DR9" s="51"/>
      <c r="DS9" s="51"/>
      <c r="DT9" s="51"/>
      <c r="DU9" s="51" t="s">
        <v>6</v>
      </c>
      <c r="DV9" s="51"/>
      <c r="DW9" s="51"/>
      <c r="DX9" s="51"/>
      <c r="DY9" s="51" t="s">
        <v>7</v>
      </c>
      <c r="DZ9" s="51"/>
      <c r="EA9" s="51"/>
      <c r="EB9" s="51"/>
      <c r="EC9" s="51" t="s">
        <v>8</v>
      </c>
      <c r="ED9" s="51"/>
      <c r="EE9" s="51"/>
      <c r="EF9" s="51"/>
      <c r="EG9" s="60" t="s">
        <v>9</v>
      </c>
      <c r="EH9" s="60"/>
      <c r="EI9" s="60"/>
      <c r="EJ9" s="60"/>
      <c r="EK9" s="51" t="s">
        <v>10</v>
      </c>
      <c r="EL9" s="51"/>
      <c r="EM9" s="51"/>
      <c r="EN9" s="51"/>
      <c r="EO9" s="51" t="s">
        <v>11</v>
      </c>
      <c r="EP9" s="51"/>
      <c r="EQ9" s="51"/>
      <c r="ER9" s="51"/>
      <c r="ES9" s="51" t="s">
        <v>12</v>
      </c>
      <c r="ET9" s="51"/>
      <c r="EU9" s="51"/>
      <c r="EV9" s="51"/>
      <c r="EW9" s="51" t="s">
        <v>13</v>
      </c>
      <c r="EX9" s="51"/>
      <c r="EY9" s="51"/>
      <c r="EZ9" s="51"/>
      <c r="FA9" s="51" t="s">
        <v>14</v>
      </c>
      <c r="FB9" s="73" t="s">
        <v>15</v>
      </c>
      <c r="FC9" s="73" t="s">
        <v>16</v>
      </c>
      <c r="FD9" s="51" t="s">
        <v>0</v>
      </c>
      <c r="FE9" s="52" t="s">
        <v>64</v>
      </c>
      <c r="FF9" s="51" t="s">
        <v>2</v>
      </c>
      <c r="FG9" s="51"/>
      <c r="FH9" s="51"/>
      <c r="FI9" s="51"/>
      <c r="FJ9" s="51" t="s">
        <v>3</v>
      </c>
      <c r="FK9" s="51"/>
      <c r="FL9" s="51"/>
      <c r="FM9" s="51"/>
      <c r="FN9" s="51" t="s">
        <v>4</v>
      </c>
      <c r="FO9" s="51"/>
      <c r="FP9" s="51"/>
      <c r="FQ9" s="51"/>
      <c r="FR9" s="51" t="s">
        <v>5</v>
      </c>
      <c r="FS9" s="51"/>
      <c r="FT9" s="51"/>
      <c r="FU9" s="51"/>
      <c r="FV9" s="51" t="s">
        <v>6</v>
      </c>
      <c r="FW9" s="51"/>
      <c r="FX9" s="51"/>
      <c r="FY9" s="51"/>
      <c r="FZ9" s="51" t="s">
        <v>7</v>
      </c>
      <c r="GA9" s="51"/>
      <c r="GB9" s="51"/>
      <c r="GC9" s="51"/>
      <c r="GD9" s="51" t="s">
        <v>8</v>
      </c>
      <c r="GE9" s="51"/>
      <c r="GF9" s="51"/>
      <c r="GG9" s="51"/>
      <c r="GH9" s="60" t="s">
        <v>9</v>
      </c>
      <c r="GI9" s="60"/>
      <c r="GJ9" s="60"/>
      <c r="GK9" s="60"/>
      <c r="GL9" s="51" t="s">
        <v>10</v>
      </c>
      <c r="GM9" s="51"/>
      <c r="GN9" s="51"/>
      <c r="GO9" s="51"/>
      <c r="GP9" s="51" t="s">
        <v>11</v>
      </c>
      <c r="GQ9" s="51"/>
      <c r="GR9" s="51"/>
      <c r="GS9" s="51"/>
      <c r="GT9" s="51" t="s">
        <v>12</v>
      </c>
      <c r="GU9" s="51"/>
      <c r="GV9" s="51"/>
      <c r="GW9" s="51"/>
      <c r="GX9" s="51" t="s">
        <v>13</v>
      </c>
      <c r="GY9" s="51"/>
      <c r="GZ9" s="51"/>
      <c r="HA9" s="51"/>
      <c r="HB9" s="51" t="s">
        <v>14</v>
      </c>
      <c r="HC9" s="73" t="s">
        <v>15</v>
      </c>
      <c r="HD9" s="73" t="s">
        <v>16</v>
      </c>
    </row>
    <row r="10" s="2" customFormat="1" spans="1:212">
      <c r="A10" s="53" t="s">
        <v>21</v>
      </c>
      <c r="B10" s="54" t="s">
        <v>65</v>
      </c>
      <c r="C10" s="51" t="s">
        <v>23</v>
      </c>
      <c r="D10" s="51" t="s">
        <v>24</v>
      </c>
      <c r="E10" s="51" t="s">
        <v>25</v>
      </c>
      <c r="F10" s="51" t="s">
        <v>26</v>
      </c>
      <c r="G10" s="51" t="s">
        <v>23</v>
      </c>
      <c r="H10" s="51" t="s">
        <v>24</v>
      </c>
      <c r="I10" s="51" t="s">
        <v>25</v>
      </c>
      <c r="J10" s="51" t="s">
        <v>26</v>
      </c>
      <c r="K10" s="51" t="s">
        <v>23</v>
      </c>
      <c r="L10" s="51" t="s">
        <v>24</v>
      </c>
      <c r="M10" s="51" t="s">
        <v>25</v>
      </c>
      <c r="N10" s="51" t="s">
        <v>26</v>
      </c>
      <c r="O10" s="51" t="s">
        <v>23</v>
      </c>
      <c r="P10" s="51" t="s">
        <v>24</v>
      </c>
      <c r="Q10" s="51" t="s">
        <v>25</v>
      </c>
      <c r="R10" s="51" t="s">
        <v>26</v>
      </c>
      <c r="S10" s="51" t="s">
        <v>23</v>
      </c>
      <c r="T10" s="51" t="s">
        <v>24</v>
      </c>
      <c r="U10" s="51" t="s">
        <v>25</v>
      </c>
      <c r="V10" s="51" t="s">
        <v>26</v>
      </c>
      <c r="W10" s="51" t="s">
        <v>23</v>
      </c>
      <c r="X10" s="51" t="s">
        <v>24</v>
      </c>
      <c r="Y10" s="51" t="s">
        <v>25</v>
      </c>
      <c r="Z10" s="51" t="s">
        <v>26</v>
      </c>
      <c r="AA10" s="51" t="s">
        <v>23</v>
      </c>
      <c r="AB10" s="51" t="s">
        <v>24</v>
      </c>
      <c r="AC10" s="51" t="s">
        <v>25</v>
      </c>
      <c r="AD10" s="51" t="s">
        <v>26</v>
      </c>
      <c r="AE10" s="51" t="s">
        <v>23</v>
      </c>
      <c r="AF10" s="51" t="s">
        <v>24</v>
      </c>
      <c r="AG10" s="51" t="s">
        <v>25</v>
      </c>
      <c r="AH10" s="51" t="s">
        <v>26</v>
      </c>
      <c r="AI10" s="51" t="s">
        <v>23</v>
      </c>
      <c r="AJ10" s="51" t="s">
        <v>24</v>
      </c>
      <c r="AK10" s="51" t="s">
        <v>25</v>
      </c>
      <c r="AL10" s="51" t="s">
        <v>26</v>
      </c>
      <c r="AM10" s="51" t="s">
        <v>23</v>
      </c>
      <c r="AN10" s="51" t="s">
        <v>24</v>
      </c>
      <c r="AO10" s="51" t="s">
        <v>25</v>
      </c>
      <c r="AP10" s="51" t="s">
        <v>26</v>
      </c>
      <c r="AQ10" s="51" t="s">
        <v>23</v>
      </c>
      <c r="AR10" s="51" t="s">
        <v>24</v>
      </c>
      <c r="AS10" s="51" t="s">
        <v>25</v>
      </c>
      <c r="AT10" s="51" t="s">
        <v>26</v>
      </c>
      <c r="AU10" s="51" t="s">
        <v>23</v>
      </c>
      <c r="AV10" s="51" t="s">
        <v>24</v>
      </c>
      <c r="AW10" s="51" t="s">
        <v>25</v>
      </c>
      <c r="AX10" s="51" t="s">
        <v>26</v>
      </c>
      <c r="AY10" s="57">
        <v>179</v>
      </c>
      <c r="AZ10" s="74">
        <f>38567.3/10000</f>
        <v>3.85673</v>
      </c>
      <c r="BA10" s="75">
        <f>AZ10/2</f>
        <v>1.928365</v>
      </c>
      <c r="BB10" s="53" t="s">
        <v>21</v>
      </c>
      <c r="BC10" s="54" t="s">
        <v>66</v>
      </c>
      <c r="BD10" s="69" t="s">
        <v>23</v>
      </c>
      <c r="BE10" s="69" t="s">
        <v>24</v>
      </c>
      <c r="BF10" s="69" t="s">
        <v>25</v>
      </c>
      <c r="BG10" s="69" t="s">
        <v>26</v>
      </c>
      <c r="BH10" s="69" t="s">
        <v>23</v>
      </c>
      <c r="BI10" s="69" t="s">
        <v>24</v>
      </c>
      <c r="BJ10" s="69" t="s">
        <v>25</v>
      </c>
      <c r="BK10" s="69" t="s">
        <v>26</v>
      </c>
      <c r="BL10" s="69" t="s">
        <v>23</v>
      </c>
      <c r="BM10" s="69" t="s">
        <v>24</v>
      </c>
      <c r="BN10" s="69" t="s">
        <v>25</v>
      </c>
      <c r="BO10" s="69" t="s">
        <v>26</v>
      </c>
      <c r="BP10" s="69" t="s">
        <v>23</v>
      </c>
      <c r="BQ10" s="69" t="s">
        <v>24</v>
      </c>
      <c r="BR10" s="69" t="s">
        <v>25</v>
      </c>
      <c r="BS10" s="69" t="s">
        <v>26</v>
      </c>
      <c r="BT10" s="69" t="s">
        <v>23</v>
      </c>
      <c r="BU10" s="69" t="s">
        <v>24</v>
      </c>
      <c r="BV10" s="69" t="s">
        <v>25</v>
      </c>
      <c r="BW10" s="69" t="s">
        <v>26</v>
      </c>
      <c r="BX10" s="69" t="s">
        <v>23</v>
      </c>
      <c r="BY10" s="69" t="s">
        <v>24</v>
      </c>
      <c r="BZ10" s="69" t="s">
        <v>25</v>
      </c>
      <c r="CA10" s="69" t="s">
        <v>26</v>
      </c>
      <c r="CB10" s="69" t="s">
        <v>23</v>
      </c>
      <c r="CC10" s="69" t="s">
        <v>24</v>
      </c>
      <c r="CD10" s="69" t="s">
        <v>25</v>
      </c>
      <c r="CE10" s="69" t="s">
        <v>26</v>
      </c>
      <c r="CF10" s="69" t="s">
        <v>23</v>
      </c>
      <c r="CG10" s="69" t="s">
        <v>24</v>
      </c>
      <c r="CH10" s="69" t="s">
        <v>25</v>
      </c>
      <c r="CI10" s="69" t="s">
        <v>26</v>
      </c>
      <c r="CJ10" s="69" t="s">
        <v>23</v>
      </c>
      <c r="CK10" s="69" t="s">
        <v>24</v>
      </c>
      <c r="CL10" s="69" t="s">
        <v>25</v>
      </c>
      <c r="CM10" s="69" t="s">
        <v>26</v>
      </c>
      <c r="CN10" s="69" t="s">
        <v>23</v>
      </c>
      <c r="CO10" s="69" t="s">
        <v>24</v>
      </c>
      <c r="CP10" s="69" t="s">
        <v>25</v>
      </c>
      <c r="CQ10" s="69" t="s">
        <v>26</v>
      </c>
      <c r="CR10" s="69" t="s">
        <v>23</v>
      </c>
      <c r="CS10" s="69" t="s">
        <v>24</v>
      </c>
      <c r="CT10" s="69" t="s">
        <v>25</v>
      </c>
      <c r="CU10" s="69" t="s">
        <v>26</v>
      </c>
      <c r="CV10" s="69" t="s">
        <v>23</v>
      </c>
      <c r="CW10" s="69" t="s">
        <v>24</v>
      </c>
      <c r="CX10" s="69" t="s">
        <v>25</v>
      </c>
      <c r="CY10" s="69" t="s">
        <v>26</v>
      </c>
      <c r="CZ10" s="71">
        <f>BG11+BK11+BO11+BS11+BW11+CA11+CE11+CI11+CM11+CQ11+CU11+CY11</f>
        <v>679</v>
      </c>
      <c r="DA10" s="83">
        <f>(BG15+BK15+BO15+BS15+BW15+CA15+CE15+CI15+CM15+CQ15+CU15+CY15)/10000</f>
        <v>12.903653</v>
      </c>
      <c r="DB10" s="84">
        <v>6.4518</v>
      </c>
      <c r="DC10" s="53" t="s">
        <v>21</v>
      </c>
      <c r="DD10" s="54" t="s">
        <v>67</v>
      </c>
      <c r="DE10" s="69" t="s">
        <v>23</v>
      </c>
      <c r="DF10" s="69" t="s">
        <v>24</v>
      </c>
      <c r="DG10" s="69" t="s">
        <v>25</v>
      </c>
      <c r="DH10" s="69" t="s">
        <v>26</v>
      </c>
      <c r="DI10" s="69" t="s">
        <v>23</v>
      </c>
      <c r="DJ10" s="69" t="s">
        <v>24</v>
      </c>
      <c r="DK10" s="69" t="s">
        <v>25</v>
      </c>
      <c r="DL10" s="69" t="s">
        <v>26</v>
      </c>
      <c r="DM10" s="69" t="s">
        <v>23</v>
      </c>
      <c r="DN10" s="69" t="s">
        <v>24</v>
      </c>
      <c r="DO10" s="69" t="s">
        <v>25</v>
      </c>
      <c r="DP10" s="69" t="s">
        <v>26</v>
      </c>
      <c r="DQ10" s="69" t="s">
        <v>23</v>
      </c>
      <c r="DR10" s="69" t="s">
        <v>24</v>
      </c>
      <c r="DS10" s="69" t="s">
        <v>25</v>
      </c>
      <c r="DT10" s="69" t="s">
        <v>26</v>
      </c>
      <c r="DU10" s="69" t="s">
        <v>23</v>
      </c>
      <c r="DV10" s="69" t="s">
        <v>24</v>
      </c>
      <c r="DW10" s="69" t="s">
        <v>25</v>
      </c>
      <c r="DX10" s="69" t="s">
        <v>26</v>
      </c>
      <c r="DY10" s="69" t="s">
        <v>23</v>
      </c>
      <c r="DZ10" s="69" t="s">
        <v>24</v>
      </c>
      <c r="EA10" s="69" t="s">
        <v>25</v>
      </c>
      <c r="EB10" s="69" t="s">
        <v>26</v>
      </c>
      <c r="EC10" s="69" t="s">
        <v>23</v>
      </c>
      <c r="ED10" s="69" t="s">
        <v>24</v>
      </c>
      <c r="EE10" s="69" t="s">
        <v>25</v>
      </c>
      <c r="EF10" s="69" t="s">
        <v>26</v>
      </c>
      <c r="EG10" s="69" t="s">
        <v>23</v>
      </c>
      <c r="EH10" s="69" t="s">
        <v>24</v>
      </c>
      <c r="EI10" s="69" t="s">
        <v>25</v>
      </c>
      <c r="EJ10" s="69" t="s">
        <v>26</v>
      </c>
      <c r="EK10" s="69" t="s">
        <v>23</v>
      </c>
      <c r="EL10" s="69" t="s">
        <v>24</v>
      </c>
      <c r="EM10" s="69" t="s">
        <v>25</v>
      </c>
      <c r="EN10" s="69" t="s">
        <v>26</v>
      </c>
      <c r="EO10" s="69" t="s">
        <v>23</v>
      </c>
      <c r="EP10" s="69" t="s">
        <v>24</v>
      </c>
      <c r="EQ10" s="69" t="s">
        <v>25</v>
      </c>
      <c r="ER10" s="69" t="s">
        <v>26</v>
      </c>
      <c r="ES10" s="69" t="s">
        <v>23</v>
      </c>
      <c r="ET10" s="69" t="s">
        <v>24</v>
      </c>
      <c r="EU10" s="69" t="s">
        <v>25</v>
      </c>
      <c r="EV10" s="69" t="s">
        <v>26</v>
      </c>
      <c r="EW10" s="69" t="s">
        <v>23</v>
      </c>
      <c r="EX10" s="69" t="s">
        <v>24</v>
      </c>
      <c r="EY10" s="69" t="s">
        <v>25</v>
      </c>
      <c r="EZ10" s="69" t="s">
        <v>26</v>
      </c>
      <c r="FA10" s="71">
        <f>DH11+DL11+DP11+DT11+DX11+EB11+EF11+EJ11+EN11+ER11+EV11+EZ11</f>
        <v>397</v>
      </c>
      <c r="FB10" s="75">
        <f>(DH15+DL15+DP15+DT15+DX15+EB15+EF15+EJ15+EN15+ER15+EV15+EZ15)/10000</f>
        <v>4.545963</v>
      </c>
      <c r="FC10" s="75">
        <f>FB10/2</f>
        <v>2.2729815</v>
      </c>
      <c r="FD10" s="89" t="s">
        <v>21</v>
      </c>
      <c r="FE10" s="97" t="s">
        <v>68</v>
      </c>
      <c r="FF10" s="98" t="s">
        <v>23</v>
      </c>
      <c r="FG10" s="98" t="s">
        <v>24</v>
      </c>
      <c r="FH10" s="98" t="s">
        <v>25</v>
      </c>
      <c r="FI10" s="98" t="s">
        <v>26</v>
      </c>
      <c r="FJ10" s="98" t="s">
        <v>23</v>
      </c>
      <c r="FK10" s="98" t="s">
        <v>24</v>
      </c>
      <c r="FL10" s="98" t="s">
        <v>25</v>
      </c>
      <c r="FM10" s="98" t="s">
        <v>26</v>
      </c>
      <c r="FN10" s="98" t="s">
        <v>23</v>
      </c>
      <c r="FO10" s="98" t="s">
        <v>24</v>
      </c>
      <c r="FP10" s="98" t="s">
        <v>25</v>
      </c>
      <c r="FQ10" s="98" t="s">
        <v>26</v>
      </c>
      <c r="FR10" s="98" t="s">
        <v>23</v>
      </c>
      <c r="FS10" s="98" t="s">
        <v>24</v>
      </c>
      <c r="FT10" s="98" t="s">
        <v>25</v>
      </c>
      <c r="FU10" s="98" t="s">
        <v>26</v>
      </c>
      <c r="FV10" s="98" t="s">
        <v>23</v>
      </c>
      <c r="FW10" s="98" t="s">
        <v>24</v>
      </c>
      <c r="FX10" s="98" t="s">
        <v>25</v>
      </c>
      <c r="FY10" s="98" t="s">
        <v>26</v>
      </c>
      <c r="FZ10" s="98" t="s">
        <v>23</v>
      </c>
      <c r="GA10" s="98" t="s">
        <v>24</v>
      </c>
      <c r="GB10" s="98" t="s">
        <v>25</v>
      </c>
      <c r="GC10" s="98" t="s">
        <v>26</v>
      </c>
      <c r="GD10" s="98" t="s">
        <v>23</v>
      </c>
      <c r="GE10" s="98" t="s">
        <v>24</v>
      </c>
      <c r="GF10" s="98" t="s">
        <v>25</v>
      </c>
      <c r="GG10" s="98" t="s">
        <v>26</v>
      </c>
      <c r="GH10" s="98" t="s">
        <v>23</v>
      </c>
      <c r="GI10" s="98" t="s">
        <v>24</v>
      </c>
      <c r="GJ10" s="98" t="s">
        <v>25</v>
      </c>
      <c r="GK10" s="98" t="s">
        <v>26</v>
      </c>
      <c r="GL10" s="98" t="s">
        <v>23</v>
      </c>
      <c r="GM10" s="98" t="s">
        <v>24</v>
      </c>
      <c r="GN10" s="98" t="s">
        <v>25</v>
      </c>
      <c r="GO10" s="98" t="s">
        <v>26</v>
      </c>
      <c r="GP10" s="98" t="s">
        <v>23</v>
      </c>
      <c r="GQ10" s="98" t="s">
        <v>24</v>
      </c>
      <c r="GR10" s="98" t="s">
        <v>25</v>
      </c>
      <c r="GS10" s="98" t="s">
        <v>26</v>
      </c>
      <c r="GT10" s="98" t="s">
        <v>23</v>
      </c>
      <c r="GU10" s="98" t="s">
        <v>24</v>
      </c>
      <c r="GV10" s="98" t="s">
        <v>25</v>
      </c>
      <c r="GW10" s="98" t="s">
        <v>26</v>
      </c>
      <c r="GX10" s="98" t="s">
        <v>23</v>
      </c>
      <c r="GY10" s="98" t="s">
        <v>24</v>
      </c>
      <c r="GZ10" s="98" t="s">
        <v>25</v>
      </c>
      <c r="HA10" s="98" t="s">
        <v>26</v>
      </c>
      <c r="HB10" s="100">
        <f>FI11+FM11+FQ11+FU11+FY11+GC11+GG11+GK11+GO11+GS11+GW11+HA11</f>
        <v>369</v>
      </c>
      <c r="HC10" s="112">
        <f>(FI15+FM15+FQ15+FU15+FY15+GC15+GG15+GK15+GO15+GS15+GW15+HA15)/10000</f>
        <v>8.575214</v>
      </c>
      <c r="HD10" s="112">
        <f>HC10/2</f>
        <v>4.287607</v>
      </c>
    </row>
    <row r="11" s="2" customFormat="1" spans="1:212">
      <c r="A11" s="55"/>
      <c r="B11" s="56"/>
      <c r="C11" s="57"/>
      <c r="D11" s="57"/>
      <c r="E11" s="57">
        <v>16</v>
      </c>
      <c r="F11" s="57">
        <v>16</v>
      </c>
      <c r="G11" s="53"/>
      <c r="H11" s="53"/>
      <c r="I11" s="57">
        <v>16</v>
      </c>
      <c r="J11" s="57">
        <v>16</v>
      </c>
      <c r="K11" s="53"/>
      <c r="L11" s="53"/>
      <c r="M11" s="57">
        <v>16</v>
      </c>
      <c r="N11" s="57">
        <v>16</v>
      </c>
      <c r="O11" s="53"/>
      <c r="P11" s="53"/>
      <c r="Q11" s="57">
        <v>16</v>
      </c>
      <c r="R11" s="57">
        <v>16</v>
      </c>
      <c r="S11" s="53"/>
      <c r="T11" s="53"/>
      <c r="U11" s="57">
        <v>14</v>
      </c>
      <c r="V11" s="57">
        <v>14</v>
      </c>
      <c r="W11" s="53"/>
      <c r="X11" s="53"/>
      <c r="Y11" s="57">
        <v>14</v>
      </c>
      <c r="Z11" s="57">
        <v>14</v>
      </c>
      <c r="AA11" s="53"/>
      <c r="AB11" s="53"/>
      <c r="AC11" s="57">
        <v>10</v>
      </c>
      <c r="AD11" s="57">
        <v>10</v>
      </c>
      <c r="AE11" s="53"/>
      <c r="AF11" s="53"/>
      <c r="AG11" s="57">
        <v>12</v>
      </c>
      <c r="AH11" s="57">
        <v>12</v>
      </c>
      <c r="AI11" s="53"/>
      <c r="AJ11" s="57"/>
      <c r="AK11" s="57">
        <v>12</v>
      </c>
      <c r="AL11" s="53">
        <f>SUM(AI11:AK12)</f>
        <v>12</v>
      </c>
      <c r="AM11" s="53"/>
      <c r="AN11" s="57">
        <v>2</v>
      </c>
      <c r="AO11" s="57">
        <v>16</v>
      </c>
      <c r="AP11" s="57">
        <v>18</v>
      </c>
      <c r="AQ11" s="53"/>
      <c r="AR11" s="57">
        <v>2</v>
      </c>
      <c r="AS11" s="57">
        <v>15</v>
      </c>
      <c r="AT11" s="57">
        <v>17</v>
      </c>
      <c r="AU11" s="53"/>
      <c r="AV11" s="57">
        <v>2</v>
      </c>
      <c r="AW11" s="57">
        <v>16</v>
      </c>
      <c r="AX11" s="53">
        <f>SUM(AU11:AW12)</f>
        <v>18</v>
      </c>
      <c r="AY11" s="55"/>
      <c r="AZ11" s="76"/>
      <c r="BA11" s="77"/>
      <c r="BB11" s="55"/>
      <c r="BC11" s="56"/>
      <c r="BD11" s="78">
        <v>0</v>
      </c>
      <c r="BE11" s="78">
        <v>0</v>
      </c>
      <c r="BF11" s="78">
        <v>37</v>
      </c>
      <c r="BG11" s="71">
        <f>BD11+BE11+BF11</f>
        <v>37</v>
      </c>
      <c r="BH11" s="71">
        <v>1</v>
      </c>
      <c r="BI11" s="71">
        <v>5</v>
      </c>
      <c r="BJ11" s="71">
        <v>80</v>
      </c>
      <c r="BK11" s="71">
        <f>BH11+BI11+BJ11</f>
        <v>86</v>
      </c>
      <c r="BL11" s="71">
        <v>1</v>
      </c>
      <c r="BM11" s="71">
        <v>5</v>
      </c>
      <c r="BN11" s="71">
        <v>81</v>
      </c>
      <c r="BO11" s="71">
        <f>BL11+BM11+BN11</f>
        <v>87</v>
      </c>
      <c r="BP11" s="71">
        <v>1</v>
      </c>
      <c r="BQ11" s="71">
        <v>5</v>
      </c>
      <c r="BR11" s="71">
        <v>83</v>
      </c>
      <c r="BS11" s="71">
        <f>BP11+BQ11+BR11</f>
        <v>89</v>
      </c>
      <c r="BT11" s="71">
        <v>1</v>
      </c>
      <c r="BU11" s="71">
        <v>5</v>
      </c>
      <c r="BV11" s="71">
        <v>84</v>
      </c>
      <c r="BW11" s="71">
        <f>BT11+BU11+BV11</f>
        <v>90</v>
      </c>
      <c r="BX11" s="71"/>
      <c r="BY11" s="71">
        <v>3</v>
      </c>
      <c r="BZ11" s="71">
        <v>37</v>
      </c>
      <c r="CA11" s="71">
        <f>BX11+BY11+BZ11</f>
        <v>40</v>
      </c>
      <c r="CB11" s="71"/>
      <c r="CC11" s="71">
        <v>3</v>
      </c>
      <c r="CD11" s="71">
        <v>33</v>
      </c>
      <c r="CE11" s="71">
        <v>36</v>
      </c>
      <c r="CF11" s="71"/>
      <c r="CG11" s="71">
        <v>3</v>
      </c>
      <c r="CH11" s="71">
        <v>36</v>
      </c>
      <c r="CI11" s="71">
        <v>39</v>
      </c>
      <c r="CJ11" s="71"/>
      <c r="CK11" s="71">
        <v>3</v>
      </c>
      <c r="CL11" s="71">
        <v>37</v>
      </c>
      <c r="CM11" s="71">
        <v>40</v>
      </c>
      <c r="CN11" s="71"/>
      <c r="CO11" s="71">
        <v>3</v>
      </c>
      <c r="CP11" s="71">
        <v>43</v>
      </c>
      <c r="CQ11" s="71">
        <v>46</v>
      </c>
      <c r="CR11" s="71"/>
      <c r="CS11" s="71">
        <v>3</v>
      </c>
      <c r="CT11" s="71">
        <v>42</v>
      </c>
      <c r="CU11" s="71">
        <v>45</v>
      </c>
      <c r="CV11" s="71"/>
      <c r="CW11" s="71">
        <v>3</v>
      </c>
      <c r="CX11" s="71">
        <v>41</v>
      </c>
      <c r="CY11" s="71">
        <v>44</v>
      </c>
      <c r="CZ11" s="82"/>
      <c r="DA11" s="83"/>
      <c r="DB11" s="84"/>
      <c r="DC11" s="55"/>
      <c r="DD11" s="56"/>
      <c r="DE11" s="71">
        <v>25</v>
      </c>
      <c r="DF11" s="78">
        <v>4</v>
      </c>
      <c r="DG11" s="71">
        <v>4</v>
      </c>
      <c r="DH11" s="71">
        <v>33</v>
      </c>
      <c r="DI11" s="71">
        <v>25</v>
      </c>
      <c r="DJ11" s="71">
        <v>4</v>
      </c>
      <c r="DK11" s="71">
        <v>4</v>
      </c>
      <c r="DL11" s="71">
        <v>33</v>
      </c>
      <c r="DM11" s="71">
        <v>25</v>
      </c>
      <c r="DN11" s="71">
        <v>4</v>
      </c>
      <c r="DO11" s="71">
        <v>4</v>
      </c>
      <c r="DP11" s="71">
        <v>33</v>
      </c>
      <c r="DQ11" s="71">
        <v>25</v>
      </c>
      <c r="DR11" s="71">
        <v>4</v>
      </c>
      <c r="DS11" s="71">
        <v>4</v>
      </c>
      <c r="DT11" s="71">
        <v>33</v>
      </c>
      <c r="DU11" s="71">
        <v>24</v>
      </c>
      <c r="DV11" s="71">
        <v>4</v>
      </c>
      <c r="DW11" s="71">
        <v>4</v>
      </c>
      <c r="DX11" s="71">
        <f>SUM(DU11:DW11)</f>
        <v>32</v>
      </c>
      <c r="DY11" s="71">
        <v>7</v>
      </c>
      <c r="DZ11" s="71">
        <v>8</v>
      </c>
      <c r="EA11" s="71">
        <v>3</v>
      </c>
      <c r="EB11" s="71">
        <v>18</v>
      </c>
      <c r="EC11" s="71">
        <v>21</v>
      </c>
      <c r="ED11" s="71">
        <v>13</v>
      </c>
      <c r="EE11" s="71">
        <v>4</v>
      </c>
      <c r="EF11" s="71">
        <v>38</v>
      </c>
      <c r="EG11" s="71">
        <v>21</v>
      </c>
      <c r="EH11" s="71">
        <v>12</v>
      </c>
      <c r="EI11" s="71">
        <v>4</v>
      </c>
      <c r="EJ11" s="71">
        <v>37</v>
      </c>
      <c r="EK11" s="71">
        <v>18</v>
      </c>
      <c r="EL11" s="71">
        <v>12</v>
      </c>
      <c r="EM11" s="71">
        <v>3</v>
      </c>
      <c r="EN11" s="71">
        <v>33</v>
      </c>
      <c r="EO11" s="71">
        <v>16</v>
      </c>
      <c r="EP11" s="71">
        <v>13</v>
      </c>
      <c r="EQ11" s="71">
        <v>4</v>
      </c>
      <c r="ER11" s="71">
        <v>33</v>
      </c>
      <c r="ES11" s="71">
        <v>18</v>
      </c>
      <c r="ET11" s="71">
        <v>12</v>
      </c>
      <c r="EU11" s="71">
        <v>4</v>
      </c>
      <c r="EV11" s="71">
        <v>34</v>
      </c>
      <c r="EW11" s="71">
        <v>19</v>
      </c>
      <c r="EX11" s="71">
        <v>17</v>
      </c>
      <c r="EY11" s="71">
        <v>4</v>
      </c>
      <c r="EZ11" s="71">
        <f>EW11+EX11+EY11</f>
        <v>40</v>
      </c>
      <c r="FA11" s="82"/>
      <c r="FB11" s="77"/>
      <c r="FC11" s="77"/>
      <c r="FD11" s="90"/>
      <c r="FE11" s="99"/>
      <c r="FF11" s="100">
        <v>5</v>
      </c>
      <c r="FG11" s="100">
        <v>7</v>
      </c>
      <c r="FH11" s="100">
        <v>26</v>
      </c>
      <c r="FI11" s="100">
        <v>38</v>
      </c>
      <c r="FJ11" s="100">
        <v>6</v>
      </c>
      <c r="FK11" s="100">
        <v>7</v>
      </c>
      <c r="FL11" s="100">
        <v>27</v>
      </c>
      <c r="FM11" s="104">
        <f>FJ11+FK11+FL11</f>
        <v>40</v>
      </c>
      <c r="FN11" s="100">
        <v>7</v>
      </c>
      <c r="FO11" s="100">
        <v>8</v>
      </c>
      <c r="FP11" s="100">
        <v>31</v>
      </c>
      <c r="FQ11" s="100">
        <f>FN11+FO11+FP11</f>
        <v>46</v>
      </c>
      <c r="FR11" s="100">
        <v>6</v>
      </c>
      <c r="FS11" s="100">
        <v>10</v>
      </c>
      <c r="FT11" s="100">
        <v>31</v>
      </c>
      <c r="FU11" s="100">
        <v>47</v>
      </c>
      <c r="FV11" s="100">
        <v>6</v>
      </c>
      <c r="FW11" s="100">
        <v>10</v>
      </c>
      <c r="FX11" s="100">
        <v>31</v>
      </c>
      <c r="FY11" s="100">
        <v>47</v>
      </c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>
        <v>3</v>
      </c>
      <c r="GM11" s="100">
        <v>7</v>
      </c>
      <c r="GN11" s="100">
        <v>27</v>
      </c>
      <c r="GO11" s="100">
        <v>37</v>
      </c>
      <c r="GP11" s="100">
        <v>3</v>
      </c>
      <c r="GQ11" s="100">
        <v>6</v>
      </c>
      <c r="GR11" s="100">
        <v>27</v>
      </c>
      <c r="GS11" s="100">
        <v>36</v>
      </c>
      <c r="GT11" s="100">
        <v>5</v>
      </c>
      <c r="GU11" s="100">
        <v>8</v>
      </c>
      <c r="GV11" s="100">
        <v>27</v>
      </c>
      <c r="GW11" s="100">
        <v>40</v>
      </c>
      <c r="GX11" s="100">
        <v>5</v>
      </c>
      <c r="GY11" s="100">
        <v>7</v>
      </c>
      <c r="GZ11" s="100">
        <v>26</v>
      </c>
      <c r="HA11" s="100">
        <v>38</v>
      </c>
      <c r="HB11" s="113"/>
      <c r="HC11" s="112"/>
      <c r="HD11" s="112"/>
    </row>
    <row r="12" s="2" customFormat="1" spans="1:212">
      <c r="A12" s="58"/>
      <c r="B12" s="59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5"/>
      <c r="AZ12" s="76"/>
      <c r="BA12" s="77"/>
      <c r="BB12" s="58"/>
      <c r="BC12" s="59"/>
      <c r="BD12" s="79"/>
      <c r="BE12" s="79"/>
      <c r="BF12" s="79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82"/>
      <c r="DA12" s="83"/>
      <c r="DB12" s="84"/>
      <c r="DC12" s="58"/>
      <c r="DD12" s="59"/>
      <c r="DE12" s="72"/>
      <c r="DF12" s="79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82"/>
      <c r="FB12" s="77"/>
      <c r="FC12" s="77"/>
      <c r="FD12" s="91"/>
      <c r="FE12" s="101"/>
      <c r="FF12" s="102"/>
      <c r="FG12" s="102"/>
      <c r="FH12" s="102"/>
      <c r="FI12" s="102"/>
      <c r="FJ12" s="102"/>
      <c r="FK12" s="102"/>
      <c r="FL12" s="102"/>
      <c r="FM12" s="105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13"/>
      <c r="HC12" s="112"/>
      <c r="HD12" s="112"/>
    </row>
    <row r="13" s="2" customFormat="1" spans="1:212">
      <c r="A13" s="51" t="s">
        <v>31</v>
      </c>
      <c r="B13" s="60" t="s">
        <v>69</v>
      </c>
      <c r="C13" s="51" t="s">
        <v>33</v>
      </c>
      <c r="D13" s="51"/>
      <c r="E13" s="51"/>
      <c r="F13" s="51"/>
      <c r="G13" s="51" t="s">
        <v>34</v>
      </c>
      <c r="H13" s="51"/>
      <c r="I13" s="51"/>
      <c r="J13" s="51"/>
      <c r="K13" s="51" t="s">
        <v>35</v>
      </c>
      <c r="L13" s="51"/>
      <c r="M13" s="51"/>
      <c r="N13" s="51"/>
      <c r="O13" s="51" t="s">
        <v>36</v>
      </c>
      <c r="P13" s="51"/>
      <c r="Q13" s="51"/>
      <c r="R13" s="51"/>
      <c r="S13" s="51" t="s">
        <v>37</v>
      </c>
      <c r="T13" s="51"/>
      <c r="U13" s="51"/>
      <c r="V13" s="51"/>
      <c r="W13" s="51" t="s">
        <v>38</v>
      </c>
      <c r="X13" s="51"/>
      <c r="Y13" s="51"/>
      <c r="Z13" s="51"/>
      <c r="AA13" s="51" t="s">
        <v>39</v>
      </c>
      <c r="AB13" s="51"/>
      <c r="AC13" s="51"/>
      <c r="AD13" s="51"/>
      <c r="AE13" s="51" t="s">
        <v>40</v>
      </c>
      <c r="AF13" s="51"/>
      <c r="AG13" s="51"/>
      <c r="AH13" s="51"/>
      <c r="AI13" s="51" t="s">
        <v>41</v>
      </c>
      <c r="AJ13" s="51"/>
      <c r="AK13" s="51"/>
      <c r="AL13" s="51"/>
      <c r="AM13" s="51" t="s">
        <v>42</v>
      </c>
      <c r="AN13" s="51"/>
      <c r="AO13" s="51"/>
      <c r="AP13" s="51"/>
      <c r="AQ13" s="51" t="s">
        <v>43</v>
      </c>
      <c r="AR13" s="51"/>
      <c r="AS13" s="51"/>
      <c r="AT13" s="51"/>
      <c r="AU13" s="51" t="s">
        <v>44</v>
      </c>
      <c r="AV13" s="51"/>
      <c r="AW13" s="51"/>
      <c r="AX13" s="51"/>
      <c r="AY13" s="55"/>
      <c r="AZ13" s="76"/>
      <c r="BA13" s="77"/>
      <c r="BB13" s="51" t="s">
        <v>31</v>
      </c>
      <c r="BC13" s="60" t="s">
        <v>70</v>
      </c>
      <c r="BD13" s="69" t="s">
        <v>33</v>
      </c>
      <c r="BE13" s="69"/>
      <c r="BF13" s="69"/>
      <c r="BG13" s="69"/>
      <c r="BH13" s="69" t="s">
        <v>34</v>
      </c>
      <c r="BI13" s="69"/>
      <c r="BJ13" s="69"/>
      <c r="BK13" s="69"/>
      <c r="BL13" s="69" t="s">
        <v>35</v>
      </c>
      <c r="BM13" s="69"/>
      <c r="BN13" s="69"/>
      <c r="BO13" s="69"/>
      <c r="BP13" s="69" t="s">
        <v>36</v>
      </c>
      <c r="BQ13" s="69"/>
      <c r="BR13" s="69"/>
      <c r="BS13" s="69"/>
      <c r="BT13" s="69" t="s">
        <v>37</v>
      </c>
      <c r="BU13" s="69"/>
      <c r="BV13" s="69"/>
      <c r="BW13" s="69"/>
      <c r="BX13" s="69" t="s">
        <v>38</v>
      </c>
      <c r="BY13" s="69"/>
      <c r="BZ13" s="69"/>
      <c r="CA13" s="69"/>
      <c r="CB13" s="69" t="s">
        <v>39</v>
      </c>
      <c r="CC13" s="69"/>
      <c r="CD13" s="69"/>
      <c r="CE13" s="69"/>
      <c r="CF13" s="69" t="s">
        <v>40</v>
      </c>
      <c r="CG13" s="69"/>
      <c r="CH13" s="69"/>
      <c r="CI13" s="69"/>
      <c r="CJ13" s="69" t="s">
        <v>41</v>
      </c>
      <c r="CK13" s="69"/>
      <c r="CL13" s="69"/>
      <c r="CM13" s="69"/>
      <c r="CN13" s="69" t="s">
        <v>42</v>
      </c>
      <c r="CO13" s="69"/>
      <c r="CP13" s="69"/>
      <c r="CQ13" s="69"/>
      <c r="CR13" s="69" t="s">
        <v>43</v>
      </c>
      <c r="CS13" s="69"/>
      <c r="CT13" s="69"/>
      <c r="CU13" s="69"/>
      <c r="CV13" s="69" t="s">
        <v>44</v>
      </c>
      <c r="CW13" s="69"/>
      <c r="CX13" s="69"/>
      <c r="CY13" s="69"/>
      <c r="CZ13" s="82"/>
      <c r="DA13" s="83"/>
      <c r="DB13" s="84"/>
      <c r="DC13" s="51" t="s">
        <v>31</v>
      </c>
      <c r="DD13" s="60" t="s">
        <v>71</v>
      </c>
      <c r="DE13" s="69" t="s">
        <v>33</v>
      </c>
      <c r="DF13" s="69"/>
      <c r="DG13" s="69"/>
      <c r="DH13" s="69"/>
      <c r="DI13" s="69" t="s">
        <v>34</v>
      </c>
      <c r="DJ13" s="69"/>
      <c r="DK13" s="69"/>
      <c r="DL13" s="69"/>
      <c r="DM13" s="69" t="s">
        <v>35</v>
      </c>
      <c r="DN13" s="69"/>
      <c r="DO13" s="69"/>
      <c r="DP13" s="69"/>
      <c r="DQ13" s="69" t="s">
        <v>36</v>
      </c>
      <c r="DR13" s="69"/>
      <c r="DS13" s="69"/>
      <c r="DT13" s="69"/>
      <c r="DU13" s="69" t="s">
        <v>37</v>
      </c>
      <c r="DV13" s="69"/>
      <c r="DW13" s="69"/>
      <c r="DX13" s="69"/>
      <c r="DY13" s="69" t="s">
        <v>38</v>
      </c>
      <c r="DZ13" s="69"/>
      <c r="EA13" s="69"/>
      <c r="EB13" s="69"/>
      <c r="EC13" s="69" t="s">
        <v>39</v>
      </c>
      <c r="ED13" s="69"/>
      <c r="EE13" s="69"/>
      <c r="EF13" s="69"/>
      <c r="EG13" s="69" t="s">
        <v>40</v>
      </c>
      <c r="EH13" s="69"/>
      <c r="EI13" s="69"/>
      <c r="EJ13" s="69"/>
      <c r="EK13" s="69" t="s">
        <v>41</v>
      </c>
      <c r="EL13" s="69"/>
      <c r="EM13" s="69"/>
      <c r="EN13" s="69"/>
      <c r="EO13" s="69" t="s">
        <v>42</v>
      </c>
      <c r="EP13" s="69"/>
      <c r="EQ13" s="69"/>
      <c r="ER13" s="69"/>
      <c r="ES13" s="69" t="s">
        <v>43</v>
      </c>
      <c r="ET13" s="69"/>
      <c r="EU13" s="69"/>
      <c r="EV13" s="69"/>
      <c r="EW13" s="69" t="s">
        <v>44</v>
      </c>
      <c r="EX13" s="69"/>
      <c r="EY13" s="69"/>
      <c r="EZ13" s="69"/>
      <c r="FA13" s="82"/>
      <c r="FB13" s="77"/>
      <c r="FC13" s="77"/>
      <c r="FD13" s="92" t="s">
        <v>31</v>
      </c>
      <c r="FE13" s="103" t="s">
        <v>72</v>
      </c>
      <c r="FF13" s="98" t="s">
        <v>33</v>
      </c>
      <c r="FG13" s="98"/>
      <c r="FH13" s="98"/>
      <c r="FI13" s="98"/>
      <c r="FJ13" s="98" t="s">
        <v>34</v>
      </c>
      <c r="FK13" s="98"/>
      <c r="FL13" s="98"/>
      <c r="FM13" s="98"/>
      <c r="FN13" s="98" t="s">
        <v>35</v>
      </c>
      <c r="FO13" s="98"/>
      <c r="FP13" s="98"/>
      <c r="FQ13" s="98"/>
      <c r="FR13" s="98" t="s">
        <v>36</v>
      </c>
      <c r="FS13" s="98"/>
      <c r="FT13" s="98"/>
      <c r="FU13" s="98"/>
      <c r="FV13" s="98" t="s">
        <v>37</v>
      </c>
      <c r="FW13" s="98"/>
      <c r="FX13" s="98"/>
      <c r="FY13" s="98"/>
      <c r="FZ13" s="98" t="s">
        <v>38</v>
      </c>
      <c r="GA13" s="98"/>
      <c r="GB13" s="98"/>
      <c r="GC13" s="98"/>
      <c r="GD13" s="98" t="s">
        <v>39</v>
      </c>
      <c r="GE13" s="98"/>
      <c r="GF13" s="98"/>
      <c r="GG13" s="98"/>
      <c r="GH13" s="98" t="s">
        <v>40</v>
      </c>
      <c r="GI13" s="98"/>
      <c r="GJ13" s="98"/>
      <c r="GK13" s="98"/>
      <c r="GL13" s="98" t="s">
        <v>41</v>
      </c>
      <c r="GM13" s="98"/>
      <c r="GN13" s="98"/>
      <c r="GO13" s="98"/>
      <c r="GP13" s="98" t="s">
        <v>42</v>
      </c>
      <c r="GQ13" s="98"/>
      <c r="GR13" s="98"/>
      <c r="GS13" s="98"/>
      <c r="GT13" s="98" t="s">
        <v>43</v>
      </c>
      <c r="GU13" s="98"/>
      <c r="GV13" s="98"/>
      <c r="GW13" s="98"/>
      <c r="GX13" s="98" t="s">
        <v>44</v>
      </c>
      <c r="GY13" s="98"/>
      <c r="GZ13" s="98"/>
      <c r="HA13" s="98"/>
      <c r="HB13" s="113"/>
      <c r="HC13" s="112"/>
      <c r="HD13" s="112"/>
    </row>
    <row r="14" s="2" customFormat="1" ht="22.5" spans="1:212">
      <c r="A14" s="51" t="s">
        <v>49</v>
      </c>
      <c r="B14" s="51" t="s">
        <v>73</v>
      </c>
      <c r="C14" s="51" t="s">
        <v>23</v>
      </c>
      <c r="D14" s="51" t="s">
        <v>24</v>
      </c>
      <c r="E14" s="51" t="s">
        <v>25</v>
      </c>
      <c r="F14" s="51" t="s">
        <v>26</v>
      </c>
      <c r="G14" s="51" t="s">
        <v>23</v>
      </c>
      <c r="H14" s="51" t="s">
        <v>24</v>
      </c>
      <c r="I14" s="51" t="s">
        <v>25</v>
      </c>
      <c r="J14" s="51" t="s">
        <v>26</v>
      </c>
      <c r="K14" s="51" t="s">
        <v>23</v>
      </c>
      <c r="L14" s="51" t="s">
        <v>24</v>
      </c>
      <c r="M14" s="51" t="s">
        <v>25</v>
      </c>
      <c r="N14" s="51" t="s">
        <v>26</v>
      </c>
      <c r="O14" s="51" t="s">
        <v>23</v>
      </c>
      <c r="P14" s="51" t="s">
        <v>24</v>
      </c>
      <c r="Q14" s="51" t="s">
        <v>25</v>
      </c>
      <c r="R14" s="51" t="s">
        <v>26</v>
      </c>
      <c r="S14" s="51" t="s">
        <v>23</v>
      </c>
      <c r="T14" s="51" t="s">
        <v>24</v>
      </c>
      <c r="U14" s="51" t="s">
        <v>25</v>
      </c>
      <c r="V14" s="51" t="s">
        <v>26</v>
      </c>
      <c r="W14" s="51" t="s">
        <v>23</v>
      </c>
      <c r="X14" s="51" t="s">
        <v>24</v>
      </c>
      <c r="Y14" s="51" t="s">
        <v>25</v>
      </c>
      <c r="Z14" s="51" t="s">
        <v>26</v>
      </c>
      <c r="AA14" s="51" t="s">
        <v>23</v>
      </c>
      <c r="AB14" s="51" t="s">
        <v>24</v>
      </c>
      <c r="AC14" s="51" t="s">
        <v>25</v>
      </c>
      <c r="AD14" s="51" t="s">
        <v>26</v>
      </c>
      <c r="AE14" s="51" t="s">
        <v>23</v>
      </c>
      <c r="AF14" s="51" t="s">
        <v>24</v>
      </c>
      <c r="AG14" s="51" t="s">
        <v>25</v>
      </c>
      <c r="AH14" s="51" t="s">
        <v>26</v>
      </c>
      <c r="AI14" s="51" t="s">
        <v>23</v>
      </c>
      <c r="AJ14" s="51" t="s">
        <v>24</v>
      </c>
      <c r="AK14" s="51" t="s">
        <v>25</v>
      </c>
      <c r="AL14" s="51" t="s">
        <v>26</v>
      </c>
      <c r="AM14" s="51" t="s">
        <v>23</v>
      </c>
      <c r="AN14" s="51" t="s">
        <v>24</v>
      </c>
      <c r="AO14" s="51" t="s">
        <v>25</v>
      </c>
      <c r="AP14" s="51" t="s">
        <v>26</v>
      </c>
      <c r="AQ14" s="51" t="s">
        <v>23</v>
      </c>
      <c r="AR14" s="51" t="s">
        <v>24</v>
      </c>
      <c r="AS14" s="51" t="s">
        <v>25</v>
      </c>
      <c r="AT14" s="51" t="s">
        <v>26</v>
      </c>
      <c r="AU14" s="51" t="s">
        <v>23</v>
      </c>
      <c r="AV14" s="51" t="s">
        <v>24</v>
      </c>
      <c r="AW14" s="51" t="s">
        <v>25</v>
      </c>
      <c r="AX14" s="51" t="s">
        <v>26</v>
      </c>
      <c r="AY14" s="55"/>
      <c r="AZ14" s="76"/>
      <c r="BA14" s="77"/>
      <c r="BB14" s="51" t="s">
        <v>49</v>
      </c>
      <c r="BC14" s="51" t="s">
        <v>74</v>
      </c>
      <c r="BD14" s="69" t="s">
        <v>23</v>
      </c>
      <c r="BE14" s="69" t="s">
        <v>24</v>
      </c>
      <c r="BF14" s="69" t="s">
        <v>25</v>
      </c>
      <c r="BG14" s="69" t="s">
        <v>26</v>
      </c>
      <c r="BH14" s="69" t="s">
        <v>23</v>
      </c>
      <c r="BI14" s="69" t="s">
        <v>24</v>
      </c>
      <c r="BJ14" s="69" t="s">
        <v>25</v>
      </c>
      <c r="BK14" s="69" t="s">
        <v>26</v>
      </c>
      <c r="BL14" s="69" t="s">
        <v>23</v>
      </c>
      <c r="BM14" s="69" t="s">
        <v>24</v>
      </c>
      <c r="BN14" s="69" t="s">
        <v>25</v>
      </c>
      <c r="BO14" s="69" t="s">
        <v>26</v>
      </c>
      <c r="BP14" s="69" t="s">
        <v>23</v>
      </c>
      <c r="BQ14" s="69" t="s">
        <v>24</v>
      </c>
      <c r="BR14" s="69" t="s">
        <v>25</v>
      </c>
      <c r="BS14" s="69" t="s">
        <v>26</v>
      </c>
      <c r="BT14" s="69" t="s">
        <v>23</v>
      </c>
      <c r="BU14" s="69" t="s">
        <v>24</v>
      </c>
      <c r="BV14" s="69" t="s">
        <v>25</v>
      </c>
      <c r="BW14" s="69" t="s">
        <v>26</v>
      </c>
      <c r="BX14" s="69" t="s">
        <v>23</v>
      </c>
      <c r="BY14" s="69" t="s">
        <v>24</v>
      </c>
      <c r="BZ14" s="69" t="s">
        <v>25</v>
      </c>
      <c r="CA14" s="69" t="s">
        <v>26</v>
      </c>
      <c r="CB14" s="69" t="s">
        <v>23</v>
      </c>
      <c r="CC14" s="69" t="s">
        <v>24</v>
      </c>
      <c r="CD14" s="69" t="s">
        <v>25</v>
      </c>
      <c r="CE14" s="69" t="s">
        <v>26</v>
      </c>
      <c r="CF14" s="69" t="s">
        <v>23</v>
      </c>
      <c r="CG14" s="69" t="s">
        <v>24</v>
      </c>
      <c r="CH14" s="69" t="s">
        <v>25</v>
      </c>
      <c r="CI14" s="69" t="s">
        <v>26</v>
      </c>
      <c r="CJ14" s="69" t="s">
        <v>23</v>
      </c>
      <c r="CK14" s="69" t="s">
        <v>24</v>
      </c>
      <c r="CL14" s="69" t="s">
        <v>25</v>
      </c>
      <c r="CM14" s="69" t="s">
        <v>26</v>
      </c>
      <c r="CN14" s="69" t="s">
        <v>23</v>
      </c>
      <c r="CO14" s="69" t="s">
        <v>24</v>
      </c>
      <c r="CP14" s="69" t="s">
        <v>25</v>
      </c>
      <c r="CQ14" s="69" t="s">
        <v>26</v>
      </c>
      <c r="CR14" s="69" t="s">
        <v>23</v>
      </c>
      <c r="CS14" s="69" t="s">
        <v>24</v>
      </c>
      <c r="CT14" s="69" t="s">
        <v>25</v>
      </c>
      <c r="CU14" s="69" t="s">
        <v>26</v>
      </c>
      <c r="CV14" s="69" t="s">
        <v>23</v>
      </c>
      <c r="CW14" s="69" t="s">
        <v>24</v>
      </c>
      <c r="CX14" s="69" t="s">
        <v>25</v>
      </c>
      <c r="CY14" s="69" t="s">
        <v>26</v>
      </c>
      <c r="CZ14" s="82"/>
      <c r="DA14" s="83"/>
      <c r="DB14" s="84"/>
      <c r="DC14" s="51" t="s">
        <v>49</v>
      </c>
      <c r="DD14" s="51" t="s">
        <v>75</v>
      </c>
      <c r="DE14" s="69" t="s">
        <v>23</v>
      </c>
      <c r="DF14" s="69" t="s">
        <v>24</v>
      </c>
      <c r="DG14" s="69" t="s">
        <v>25</v>
      </c>
      <c r="DH14" s="69" t="s">
        <v>26</v>
      </c>
      <c r="DI14" s="69" t="s">
        <v>23</v>
      </c>
      <c r="DJ14" s="69" t="s">
        <v>24</v>
      </c>
      <c r="DK14" s="69" t="s">
        <v>25</v>
      </c>
      <c r="DL14" s="69" t="s">
        <v>26</v>
      </c>
      <c r="DM14" s="69" t="s">
        <v>23</v>
      </c>
      <c r="DN14" s="69" t="s">
        <v>24</v>
      </c>
      <c r="DO14" s="69" t="s">
        <v>25</v>
      </c>
      <c r="DP14" s="69" t="s">
        <v>26</v>
      </c>
      <c r="DQ14" s="69" t="s">
        <v>23</v>
      </c>
      <c r="DR14" s="69" t="s">
        <v>24</v>
      </c>
      <c r="DS14" s="69" t="s">
        <v>25</v>
      </c>
      <c r="DT14" s="69" t="s">
        <v>26</v>
      </c>
      <c r="DU14" s="69" t="s">
        <v>23</v>
      </c>
      <c r="DV14" s="69" t="s">
        <v>24</v>
      </c>
      <c r="DW14" s="69" t="s">
        <v>25</v>
      </c>
      <c r="DX14" s="69" t="s">
        <v>26</v>
      </c>
      <c r="DY14" s="69" t="s">
        <v>23</v>
      </c>
      <c r="DZ14" s="69" t="s">
        <v>24</v>
      </c>
      <c r="EA14" s="69" t="s">
        <v>25</v>
      </c>
      <c r="EB14" s="69" t="s">
        <v>26</v>
      </c>
      <c r="EC14" s="69" t="s">
        <v>23</v>
      </c>
      <c r="ED14" s="69" t="s">
        <v>24</v>
      </c>
      <c r="EE14" s="69" t="s">
        <v>25</v>
      </c>
      <c r="EF14" s="69" t="s">
        <v>26</v>
      </c>
      <c r="EG14" s="69" t="s">
        <v>23</v>
      </c>
      <c r="EH14" s="69" t="s">
        <v>24</v>
      </c>
      <c r="EI14" s="69" t="s">
        <v>25</v>
      </c>
      <c r="EJ14" s="69" t="s">
        <v>26</v>
      </c>
      <c r="EK14" s="69" t="s">
        <v>23</v>
      </c>
      <c r="EL14" s="69" t="s">
        <v>24</v>
      </c>
      <c r="EM14" s="69" t="s">
        <v>25</v>
      </c>
      <c r="EN14" s="69" t="s">
        <v>26</v>
      </c>
      <c r="EO14" s="69" t="s">
        <v>23</v>
      </c>
      <c r="EP14" s="69" t="s">
        <v>24</v>
      </c>
      <c r="EQ14" s="69" t="s">
        <v>25</v>
      </c>
      <c r="ER14" s="69" t="s">
        <v>26</v>
      </c>
      <c r="ES14" s="69" t="s">
        <v>23</v>
      </c>
      <c r="ET14" s="69" t="s">
        <v>24</v>
      </c>
      <c r="EU14" s="69" t="s">
        <v>25</v>
      </c>
      <c r="EV14" s="69" t="s">
        <v>26</v>
      </c>
      <c r="EW14" s="69" t="s">
        <v>23</v>
      </c>
      <c r="EX14" s="69" t="s">
        <v>24</v>
      </c>
      <c r="EY14" s="69" t="s">
        <v>25</v>
      </c>
      <c r="EZ14" s="69" t="s">
        <v>26</v>
      </c>
      <c r="FA14" s="82"/>
      <c r="FB14" s="77"/>
      <c r="FC14" s="77"/>
      <c r="FD14" s="92" t="s">
        <v>49</v>
      </c>
      <c r="FE14" s="92" t="s">
        <v>76</v>
      </c>
      <c r="FF14" s="98" t="s">
        <v>23</v>
      </c>
      <c r="FG14" s="98" t="s">
        <v>24</v>
      </c>
      <c r="FH14" s="98" t="s">
        <v>25</v>
      </c>
      <c r="FI14" s="98" t="s">
        <v>26</v>
      </c>
      <c r="FJ14" s="98" t="s">
        <v>23</v>
      </c>
      <c r="FK14" s="98" t="s">
        <v>24</v>
      </c>
      <c r="FL14" s="98" t="s">
        <v>25</v>
      </c>
      <c r="FM14" s="98" t="s">
        <v>26</v>
      </c>
      <c r="FN14" s="98" t="s">
        <v>23</v>
      </c>
      <c r="FO14" s="98" t="s">
        <v>24</v>
      </c>
      <c r="FP14" s="98" t="s">
        <v>25</v>
      </c>
      <c r="FQ14" s="98" t="s">
        <v>26</v>
      </c>
      <c r="FR14" s="98" t="s">
        <v>23</v>
      </c>
      <c r="FS14" s="98" t="s">
        <v>24</v>
      </c>
      <c r="FT14" s="98" t="s">
        <v>25</v>
      </c>
      <c r="FU14" s="98" t="s">
        <v>26</v>
      </c>
      <c r="FV14" s="98" t="s">
        <v>23</v>
      </c>
      <c r="FW14" s="98" t="s">
        <v>24</v>
      </c>
      <c r="FX14" s="98" t="s">
        <v>25</v>
      </c>
      <c r="FY14" s="98" t="s">
        <v>26</v>
      </c>
      <c r="FZ14" s="98" t="s">
        <v>23</v>
      </c>
      <c r="GA14" s="98" t="s">
        <v>24</v>
      </c>
      <c r="GB14" s="98" t="s">
        <v>25</v>
      </c>
      <c r="GC14" s="98" t="s">
        <v>26</v>
      </c>
      <c r="GD14" s="98" t="s">
        <v>23</v>
      </c>
      <c r="GE14" s="98" t="s">
        <v>24</v>
      </c>
      <c r="GF14" s="98" t="s">
        <v>25</v>
      </c>
      <c r="GG14" s="98" t="s">
        <v>26</v>
      </c>
      <c r="GH14" s="98" t="s">
        <v>23</v>
      </c>
      <c r="GI14" s="98" t="s">
        <v>24</v>
      </c>
      <c r="GJ14" s="98" t="s">
        <v>25</v>
      </c>
      <c r="GK14" s="98" t="s">
        <v>26</v>
      </c>
      <c r="GL14" s="98" t="s">
        <v>23</v>
      </c>
      <c r="GM14" s="98" t="s">
        <v>24</v>
      </c>
      <c r="GN14" s="98" t="s">
        <v>25</v>
      </c>
      <c r="GO14" s="98" t="s">
        <v>26</v>
      </c>
      <c r="GP14" s="98" t="s">
        <v>23</v>
      </c>
      <c r="GQ14" s="98" t="s">
        <v>24</v>
      </c>
      <c r="GR14" s="98" t="s">
        <v>25</v>
      </c>
      <c r="GS14" s="98" t="s">
        <v>26</v>
      </c>
      <c r="GT14" s="98" t="s">
        <v>23</v>
      </c>
      <c r="GU14" s="98" t="s">
        <v>24</v>
      </c>
      <c r="GV14" s="98" t="s">
        <v>25</v>
      </c>
      <c r="GW14" s="98" t="s">
        <v>26</v>
      </c>
      <c r="GX14" s="98" t="s">
        <v>23</v>
      </c>
      <c r="GY14" s="98" t="s">
        <v>24</v>
      </c>
      <c r="GZ14" s="98" t="s">
        <v>25</v>
      </c>
      <c r="HA14" s="98" t="s">
        <v>26</v>
      </c>
      <c r="HB14" s="113"/>
      <c r="HC14" s="112"/>
      <c r="HD14" s="112"/>
    </row>
    <row r="15" s="2" customFormat="1" ht="22.5" spans="1:212">
      <c r="A15" s="51" t="s">
        <v>55</v>
      </c>
      <c r="B15" s="61">
        <v>17</v>
      </c>
      <c r="C15" s="62">
        <v>0</v>
      </c>
      <c r="D15" s="62">
        <v>0</v>
      </c>
      <c r="E15" s="62">
        <v>4160</v>
      </c>
      <c r="F15" s="62">
        <v>4160</v>
      </c>
      <c r="G15" s="62">
        <v>0</v>
      </c>
      <c r="H15" s="62">
        <v>0</v>
      </c>
      <c r="I15" s="62">
        <v>4160</v>
      </c>
      <c r="J15" s="62">
        <v>4160</v>
      </c>
      <c r="K15" s="62">
        <v>0</v>
      </c>
      <c r="L15" s="62">
        <v>0</v>
      </c>
      <c r="M15" s="62">
        <v>4160</v>
      </c>
      <c r="N15" s="62">
        <v>4160</v>
      </c>
      <c r="O15" s="62">
        <v>0</v>
      </c>
      <c r="P15" s="62">
        <v>0</v>
      </c>
      <c r="Q15" s="62">
        <v>4160</v>
      </c>
      <c r="R15" s="62">
        <v>4160</v>
      </c>
      <c r="S15" s="62">
        <v>0</v>
      </c>
      <c r="T15" s="62">
        <v>0</v>
      </c>
      <c r="U15" s="62">
        <v>3640</v>
      </c>
      <c r="V15" s="62">
        <v>3640</v>
      </c>
      <c r="W15" s="62">
        <v>0</v>
      </c>
      <c r="X15" s="62">
        <v>0</v>
      </c>
      <c r="Y15" s="62">
        <v>3640</v>
      </c>
      <c r="Z15" s="62">
        <v>3640</v>
      </c>
      <c r="AA15" s="62">
        <v>0</v>
      </c>
      <c r="AB15" s="62">
        <v>0</v>
      </c>
      <c r="AC15" s="62">
        <v>503.2</v>
      </c>
      <c r="AD15" s="62">
        <v>503.2</v>
      </c>
      <c r="AE15" s="62">
        <v>0</v>
      </c>
      <c r="AF15" s="62">
        <v>0</v>
      </c>
      <c r="AG15" s="62">
        <v>1174.23</v>
      </c>
      <c r="AH15" s="62">
        <v>1174.23</v>
      </c>
      <c r="AI15" s="62">
        <v>0</v>
      </c>
      <c r="AJ15" s="62">
        <v>0</v>
      </c>
      <c r="AK15" s="62">
        <v>1174.23</v>
      </c>
      <c r="AL15" s="62">
        <v>1174.23</v>
      </c>
      <c r="AM15" s="62">
        <v>0</v>
      </c>
      <c r="AN15" s="62">
        <v>419.36</v>
      </c>
      <c r="AO15" s="62">
        <v>3530.97</v>
      </c>
      <c r="AP15" s="62">
        <v>3950.33</v>
      </c>
      <c r="AQ15" s="62">
        <v>0</v>
      </c>
      <c r="AR15" s="62">
        <v>520</v>
      </c>
      <c r="AS15" s="62">
        <v>3484</v>
      </c>
      <c r="AT15" s="62">
        <v>4004</v>
      </c>
      <c r="AU15" s="62">
        <v>0</v>
      </c>
      <c r="AV15" s="62">
        <v>134.2</v>
      </c>
      <c r="AW15" s="62">
        <v>3707.11</v>
      </c>
      <c r="AX15" s="62">
        <v>3841.31</v>
      </c>
      <c r="AY15" s="58"/>
      <c r="AZ15" s="80"/>
      <c r="BA15" s="81"/>
      <c r="BB15" s="51" t="s">
        <v>55</v>
      </c>
      <c r="BC15" s="51" t="s">
        <v>77</v>
      </c>
      <c r="BD15" s="62">
        <v>0</v>
      </c>
      <c r="BE15" s="62">
        <v>0</v>
      </c>
      <c r="BF15" s="62">
        <v>7400</v>
      </c>
      <c r="BG15" s="62">
        <v>7400</v>
      </c>
      <c r="BH15" s="62">
        <v>100</v>
      </c>
      <c r="BI15" s="62">
        <v>750</v>
      </c>
      <c r="BJ15" s="62">
        <v>16000</v>
      </c>
      <c r="BK15" s="62">
        <v>16850</v>
      </c>
      <c r="BL15" s="62">
        <v>100</v>
      </c>
      <c r="BM15" s="62">
        <v>750</v>
      </c>
      <c r="BN15" s="62">
        <v>16200</v>
      </c>
      <c r="BO15" s="62">
        <v>17050</v>
      </c>
      <c r="BP15" s="62">
        <v>100</v>
      </c>
      <c r="BQ15" s="62">
        <v>750</v>
      </c>
      <c r="BR15" s="62">
        <v>16600</v>
      </c>
      <c r="BS15" s="62">
        <v>17450</v>
      </c>
      <c r="BT15" s="62">
        <v>100</v>
      </c>
      <c r="BU15" s="62">
        <v>750</v>
      </c>
      <c r="BV15" s="62">
        <v>16800</v>
      </c>
      <c r="BW15" s="62">
        <v>17650</v>
      </c>
      <c r="BX15" s="62">
        <v>0</v>
      </c>
      <c r="BY15" s="62">
        <v>450</v>
      </c>
      <c r="BZ15" s="62">
        <v>7133.33</v>
      </c>
      <c r="CA15" s="62">
        <v>7583.33</v>
      </c>
      <c r="CB15" s="62">
        <v>0</v>
      </c>
      <c r="CC15" s="62">
        <v>401.61</v>
      </c>
      <c r="CD15" s="62">
        <v>6322.59</v>
      </c>
      <c r="CE15" s="62">
        <v>6724.2</v>
      </c>
      <c r="CF15" s="62">
        <v>0</v>
      </c>
      <c r="CG15" s="62">
        <v>450</v>
      </c>
      <c r="CH15" s="62">
        <v>6548.4</v>
      </c>
      <c r="CI15" s="62">
        <v>6998.4</v>
      </c>
      <c r="CJ15" s="62">
        <v>0</v>
      </c>
      <c r="CK15" s="62">
        <v>450</v>
      </c>
      <c r="CL15" s="62">
        <v>6793.35</v>
      </c>
      <c r="CM15" s="62">
        <v>7243.35</v>
      </c>
      <c r="CN15" s="62">
        <v>0</v>
      </c>
      <c r="CO15" s="62">
        <v>450</v>
      </c>
      <c r="CP15" s="62">
        <v>7748.4</v>
      </c>
      <c r="CQ15" s="62">
        <v>8198.4</v>
      </c>
      <c r="CR15" s="62">
        <v>0</v>
      </c>
      <c r="CS15" s="62">
        <v>450</v>
      </c>
      <c r="CT15" s="62">
        <v>7553.33</v>
      </c>
      <c r="CU15" s="62">
        <v>8003.33</v>
      </c>
      <c r="CV15" s="62">
        <v>0</v>
      </c>
      <c r="CW15" s="62">
        <v>382.26</v>
      </c>
      <c r="CX15" s="62">
        <v>7503.26</v>
      </c>
      <c r="CY15" s="62">
        <v>7885.52</v>
      </c>
      <c r="CZ15" s="72"/>
      <c r="DA15" s="83"/>
      <c r="DB15" s="84"/>
      <c r="DC15" s="51" t="s">
        <v>55</v>
      </c>
      <c r="DD15" s="51" t="s">
        <v>78</v>
      </c>
      <c r="DE15" s="62">
        <v>2500</v>
      </c>
      <c r="DF15" s="62">
        <v>600</v>
      </c>
      <c r="DG15" s="62">
        <v>800</v>
      </c>
      <c r="DH15" s="62">
        <v>3900</v>
      </c>
      <c r="DI15" s="62">
        <v>2500</v>
      </c>
      <c r="DJ15" s="62">
        <v>600</v>
      </c>
      <c r="DK15" s="62">
        <v>800</v>
      </c>
      <c r="DL15" s="62">
        <v>3900</v>
      </c>
      <c r="DM15" s="62">
        <v>2500</v>
      </c>
      <c r="DN15" s="62">
        <v>600</v>
      </c>
      <c r="DO15" s="62">
        <v>800</v>
      </c>
      <c r="DP15" s="62">
        <v>3900</v>
      </c>
      <c r="DQ15" s="62">
        <v>2500</v>
      </c>
      <c r="DR15" s="62">
        <v>600</v>
      </c>
      <c r="DS15" s="62">
        <v>800</v>
      </c>
      <c r="DT15" s="62">
        <v>3900</v>
      </c>
      <c r="DU15" s="62">
        <v>2400</v>
      </c>
      <c r="DV15" s="62">
        <v>600</v>
      </c>
      <c r="DW15" s="62">
        <v>800</v>
      </c>
      <c r="DX15" s="62">
        <v>3800</v>
      </c>
      <c r="DY15" s="62">
        <v>106.65</v>
      </c>
      <c r="DZ15" s="62">
        <v>160</v>
      </c>
      <c r="EA15" s="62">
        <v>106.67</v>
      </c>
      <c r="EB15" s="62">
        <v>373.32</v>
      </c>
      <c r="EC15" s="62">
        <v>1893.54</v>
      </c>
      <c r="ED15" s="62">
        <v>1558.06</v>
      </c>
      <c r="EE15" s="62">
        <v>800</v>
      </c>
      <c r="EF15" s="62">
        <v>4251.6</v>
      </c>
      <c r="EG15" s="62">
        <v>1887.08</v>
      </c>
      <c r="EH15" s="62">
        <v>1785.48</v>
      </c>
      <c r="EI15" s="62">
        <v>670.97</v>
      </c>
      <c r="EJ15" s="62">
        <v>4343.53</v>
      </c>
      <c r="EK15" s="62">
        <v>1683.34</v>
      </c>
      <c r="EL15" s="62">
        <v>1770</v>
      </c>
      <c r="EM15" s="62">
        <v>600</v>
      </c>
      <c r="EN15" s="62">
        <v>4053.34</v>
      </c>
      <c r="EO15" s="62">
        <v>1619.35</v>
      </c>
      <c r="EP15" s="62">
        <v>1582.26</v>
      </c>
      <c r="EQ15" s="62">
        <v>716.13</v>
      </c>
      <c r="ER15" s="62">
        <v>3917.74</v>
      </c>
      <c r="ES15" s="62">
        <v>1673.34</v>
      </c>
      <c r="ET15" s="62">
        <v>1800</v>
      </c>
      <c r="EU15" s="62">
        <v>800</v>
      </c>
      <c r="EV15" s="62">
        <v>4273.34</v>
      </c>
      <c r="EW15" s="62">
        <v>1777.42</v>
      </c>
      <c r="EX15" s="62">
        <v>2288.69</v>
      </c>
      <c r="EY15" s="62">
        <v>780.65</v>
      </c>
      <c r="EZ15" s="62">
        <v>4846.76</v>
      </c>
      <c r="FA15" s="72"/>
      <c r="FB15" s="81"/>
      <c r="FC15" s="81"/>
      <c r="FD15" s="92" t="s">
        <v>55</v>
      </c>
      <c r="FE15" s="92" t="s">
        <v>79</v>
      </c>
      <c r="FF15" s="50">
        <v>1300</v>
      </c>
      <c r="FG15" s="50">
        <v>1820</v>
      </c>
      <c r="FH15" s="50">
        <v>6760</v>
      </c>
      <c r="FI15" s="50">
        <v>9880</v>
      </c>
      <c r="FJ15" s="50">
        <v>1560</v>
      </c>
      <c r="FK15" s="50">
        <v>1820</v>
      </c>
      <c r="FL15" s="50">
        <v>7020</v>
      </c>
      <c r="FM15" s="50">
        <v>10400</v>
      </c>
      <c r="FN15" s="50">
        <v>1820</v>
      </c>
      <c r="FO15" s="50">
        <v>2080</v>
      </c>
      <c r="FP15" s="50">
        <v>8060</v>
      </c>
      <c r="FQ15" s="50">
        <v>11960</v>
      </c>
      <c r="FR15" s="50">
        <v>1560</v>
      </c>
      <c r="FS15" s="50">
        <v>2600</v>
      </c>
      <c r="FT15" s="50">
        <v>8060</v>
      </c>
      <c r="FU15" s="50">
        <v>12220</v>
      </c>
      <c r="FV15" s="50">
        <v>1560</v>
      </c>
      <c r="FW15" s="50">
        <v>2600</v>
      </c>
      <c r="FX15" s="50">
        <v>8060</v>
      </c>
      <c r="FY15" s="50">
        <v>12220</v>
      </c>
      <c r="FZ15" s="50">
        <v>0</v>
      </c>
      <c r="GA15" s="50">
        <v>0</v>
      </c>
      <c r="GB15" s="50">
        <v>0</v>
      </c>
      <c r="GC15" s="50">
        <v>0</v>
      </c>
      <c r="GD15" s="50">
        <v>0</v>
      </c>
      <c r="GE15" s="50">
        <v>0</v>
      </c>
      <c r="GF15" s="50">
        <v>0</v>
      </c>
      <c r="GG15" s="50">
        <v>0</v>
      </c>
      <c r="GH15" s="50">
        <v>0</v>
      </c>
      <c r="GI15" s="50">
        <v>0</v>
      </c>
      <c r="GJ15" s="50">
        <v>0</v>
      </c>
      <c r="GK15" s="50">
        <v>0</v>
      </c>
      <c r="GL15" s="50">
        <v>173.34</v>
      </c>
      <c r="GM15" s="50">
        <v>563.34</v>
      </c>
      <c r="GN15" s="50">
        <v>2547.98</v>
      </c>
      <c r="GO15" s="50">
        <v>3284.66</v>
      </c>
      <c r="GP15" s="50">
        <v>595.49</v>
      </c>
      <c r="GQ15" s="50">
        <v>1442.58</v>
      </c>
      <c r="GR15" s="50">
        <v>6332.25</v>
      </c>
      <c r="GS15" s="50">
        <v>8370.32</v>
      </c>
      <c r="GT15" s="50">
        <v>762.66</v>
      </c>
      <c r="GU15" s="50">
        <v>1638</v>
      </c>
      <c r="GV15" s="50">
        <v>5832.63</v>
      </c>
      <c r="GW15" s="50">
        <v>8233.29</v>
      </c>
      <c r="GX15" s="50">
        <v>1065.16</v>
      </c>
      <c r="GY15" s="50">
        <v>1660.64</v>
      </c>
      <c r="GZ15" s="50">
        <v>6458.07</v>
      </c>
      <c r="HA15" s="50">
        <v>9183.87</v>
      </c>
      <c r="HB15" s="102"/>
      <c r="HC15" s="112"/>
      <c r="HD15" s="112"/>
    </row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2" customHeight="1"/>
    <row r="40" spans="5:5">
      <c r="E40" s="63">
        <v>10000</v>
      </c>
    </row>
    <row r="44" spans="53:53">
      <c r="BA44" s="36">
        <f>BA3+DB3+FC3+HD3+JE3+BA10+DB10+FC10+HD10</f>
        <v>50.565838</v>
      </c>
    </row>
  </sheetData>
  <mergeCells count="694">
    <mergeCell ref="A1:BA1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DE2:DH2"/>
    <mergeCell ref="DI2:DL2"/>
    <mergeCell ref="DM2:DP2"/>
    <mergeCell ref="DQ2:DT2"/>
    <mergeCell ref="DU2:DX2"/>
    <mergeCell ref="DY2:EB2"/>
    <mergeCell ref="EC2:EF2"/>
    <mergeCell ref="EG2:EJ2"/>
    <mergeCell ref="EK2:EN2"/>
    <mergeCell ref="EO2:ER2"/>
    <mergeCell ref="ES2:EV2"/>
    <mergeCell ref="EW2:EZ2"/>
    <mergeCell ref="FF2:FI2"/>
    <mergeCell ref="FJ2:FM2"/>
    <mergeCell ref="FN2:FQ2"/>
    <mergeCell ref="FR2:FU2"/>
    <mergeCell ref="FV2:FY2"/>
    <mergeCell ref="FZ2:GC2"/>
    <mergeCell ref="GD2:GG2"/>
    <mergeCell ref="GH2:GK2"/>
    <mergeCell ref="GL2:GO2"/>
    <mergeCell ref="GP2:GS2"/>
    <mergeCell ref="GT2:GW2"/>
    <mergeCell ref="GX2:HA2"/>
    <mergeCell ref="HG2:HJ2"/>
    <mergeCell ref="HK2:HN2"/>
    <mergeCell ref="HO2:HR2"/>
    <mergeCell ref="HS2:HV2"/>
    <mergeCell ref="HW2:HZ2"/>
    <mergeCell ref="IA2:ID2"/>
    <mergeCell ref="IE2:IH2"/>
    <mergeCell ref="II2:IL2"/>
    <mergeCell ref="IM2:IP2"/>
    <mergeCell ref="IQ2:IT2"/>
    <mergeCell ref="IU2:IX2"/>
    <mergeCell ref="IY2:JB2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BD6:BG6"/>
    <mergeCell ref="BH6:BK6"/>
    <mergeCell ref="BL6:BO6"/>
    <mergeCell ref="BP6:BS6"/>
    <mergeCell ref="BT6:BW6"/>
    <mergeCell ref="BX6:CA6"/>
    <mergeCell ref="CB6:CE6"/>
    <mergeCell ref="CF6:CI6"/>
    <mergeCell ref="CJ6:CM6"/>
    <mergeCell ref="CN6:CQ6"/>
    <mergeCell ref="CR6:CU6"/>
    <mergeCell ref="CV6:CY6"/>
    <mergeCell ref="DE6:DH6"/>
    <mergeCell ref="DI6:DL6"/>
    <mergeCell ref="DM6:DP6"/>
    <mergeCell ref="DQ6:DT6"/>
    <mergeCell ref="DU6:DX6"/>
    <mergeCell ref="DY6:EB6"/>
    <mergeCell ref="EC6:EF6"/>
    <mergeCell ref="EG6:EJ6"/>
    <mergeCell ref="EK6:EN6"/>
    <mergeCell ref="EO6:ER6"/>
    <mergeCell ref="ES6:EV6"/>
    <mergeCell ref="EW6:EZ6"/>
    <mergeCell ref="FF6:FI6"/>
    <mergeCell ref="FJ6:FM6"/>
    <mergeCell ref="FN6:FQ6"/>
    <mergeCell ref="FR6:FU6"/>
    <mergeCell ref="FV6:FY6"/>
    <mergeCell ref="FZ6:GC6"/>
    <mergeCell ref="GD6:GG6"/>
    <mergeCell ref="GH6:GK6"/>
    <mergeCell ref="GL6:GO6"/>
    <mergeCell ref="GP6:GS6"/>
    <mergeCell ref="GT6:GW6"/>
    <mergeCell ref="GX6:HA6"/>
    <mergeCell ref="HG6:HJ6"/>
    <mergeCell ref="HK6:HN6"/>
    <mergeCell ref="HO6:HR6"/>
    <mergeCell ref="HS6:HV6"/>
    <mergeCell ref="HW6:HZ6"/>
    <mergeCell ref="IA6:ID6"/>
    <mergeCell ref="IE6:IH6"/>
    <mergeCell ref="II6:IL6"/>
    <mergeCell ref="IM6:IP6"/>
    <mergeCell ref="IQ6:IT6"/>
    <mergeCell ref="IU6:IX6"/>
    <mergeCell ref="IY6:JB6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D9:BG9"/>
    <mergeCell ref="BH9:BK9"/>
    <mergeCell ref="BL9:BO9"/>
    <mergeCell ref="BP9:BS9"/>
    <mergeCell ref="BT9:BW9"/>
    <mergeCell ref="BX9:CA9"/>
    <mergeCell ref="CB9:CE9"/>
    <mergeCell ref="CF9:CI9"/>
    <mergeCell ref="CJ9:CM9"/>
    <mergeCell ref="CN9:CQ9"/>
    <mergeCell ref="CR9:CU9"/>
    <mergeCell ref="CV9:CY9"/>
    <mergeCell ref="DE9:DH9"/>
    <mergeCell ref="DI9:DL9"/>
    <mergeCell ref="DM9:DP9"/>
    <mergeCell ref="DQ9:DT9"/>
    <mergeCell ref="DU9:DX9"/>
    <mergeCell ref="DY9:EB9"/>
    <mergeCell ref="EC9:EF9"/>
    <mergeCell ref="EG9:EJ9"/>
    <mergeCell ref="EK9:EN9"/>
    <mergeCell ref="EO9:ER9"/>
    <mergeCell ref="ES9:EV9"/>
    <mergeCell ref="EW9:EZ9"/>
    <mergeCell ref="FF9:FI9"/>
    <mergeCell ref="FJ9:FM9"/>
    <mergeCell ref="FN9:FQ9"/>
    <mergeCell ref="FR9:FU9"/>
    <mergeCell ref="FV9:FY9"/>
    <mergeCell ref="FZ9:GC9"/>
    <mergeCell ref="GD9:GG9"/>
    <mergeCell ref="GH9:GK9"/>
    <mergeCell ref="GL9:GO9"/>
    <mergeCell ref="GP9:GS9"/>
    <mergeCell ref="GT9:GW9"/>
    <mergeCell ref="GX9:HA9"/>
    <mergeCell ref="C13:F13"/>
    <mergeCell ref="G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BD13:BG13"/>
    <mergeCell ref="BH13:BK13"/>
    <mergeCell ref="BL13:BO13"/>
    <mergeCell ref="BP13:BS13"/>
    <mergeCell ref="BT13:BW13"/>
    <mergeCell ref="BX13:CA13"/>
    <mergeCell ref="CB13:CE13"/>
    <mergeCell ref="CF13:CI13"/>
    <mergeCell ref="CJ13:CM13"/>
    <mergeCell ref="CN13:CQ13"/>
    <mergeCell ref="CR13:CU13"/>
    <mergeCell ref="CV13:CY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F13:FI13"/>
    <mergeCell ref="FJ13:FM13"/>
    <mergeCell ref="FN13:FQ13"/>
    <mergeCell ref="FR13:FU13"/>
    <mergeCell ref="FV13:FY13"/>
    <mergeCell ref="FZ13:GC13"/>
    <mergeCell ref="GD13:GG13"/>
    <mergeCell ref="GH13:GK13"/>
    <mergeCell ref="GL13:GO13"/>
    <mergeCell ref="GP13:GS13"/>
    <mergeCell ref="GT13:GW13"/>
    <mergeCell ref="GX13:HA13"/>
    <mergeCell ref="A3:A5"/>
    <mergeCell ref="A10:A12"/>
    <mergeCell ref="B3:B5"/>
    <mergeCell ref="B10:B12"/>
    <mergeCell ref="C4:C5"/>
    <mergeCell ref="C11:C12"/>
    <mergeCell ref="D4:D5"/>
    <mergeCell ref="D11:D12"/>
    <mergeCell ref="E4:E5"/>
    <mergeCell ref="E11:E12"/>
    <mergeCell ref="F4:F5"/>
    <mergeCell ref="F11:F12"/>
    <mergeCell ref="G4:G5"/>
    <mergeCell ref="G11:G12"/>
    <mergeCell ref="H4:H5"/>
    <mergeCell ref="H11:H12"/>
    <mergeCell ref="I4:I5"/>
    <mergeCell ref="I11:I12"/>
    <mergeCell ref="J4:J5"/>
    <mergeCell ref="J11:J12"/>
    <mergeCell ref="K4:K5"/>
    <mergeCell ref="K11:K12"/>
    <mergeCell ref="L4:L5"/>
    <mergeCell ref="L11:L12"/>
    <mergeCell ref="M4:M5"/>
    <mergeCell ref="M11:M12"/>
    <mergeCell ref="N4:N5"/>
    <mergeCell ref="N11:N12"/>
    <mergeCell ref="O4:O5"/>
    <mergeCell ref="O11:O12"/>
    <mergeCell ref="P4:P5"/>
    <mergeCell ref="P11:P12"/>
    <mergeCell ref="Q4:Q5"/>
    <mergeCell ref="Q11:Q12"/>
    <mergeCell ref="R4:R5"/>
    <mergeCell ref="R11:R12"/>
    <mergeCell ref="S4:S5"/>
    <mergeCell ref="S11:S12"/>
    <mergeCell ref="T4:T5"/>
    <mergeCell ref="T11:T12"/>
    <mergeCell ref="U4:U5"/>
    <mergeCell ref="U11:U12"/>
    <mergeCell ref="V4:V5"/>
    <mergeCell ref="V11:V12"/>
    <mergeCell ref="W4:W5"/>
    <mergeCell ref="W11:W12"/>
    <mergeCell ref="X4:X5"/>
    <mergeCell ref="X11:X12"/>
    <mergeCell ref="Y4:Y5"/>
    <mergeCell ref="Y11:Y12"/>
    <mergeCell ref="Z4:Z5"/>
    <mergeCell ref="Z11:Z12"/>
    <mergeCell ref="AA4:AA5"/>
    <mergeCell ref="AA11:AA12"/>
    <mergeCell ref="AB4:AB5"/>
    <mergeCell ref="AB11:AB12"/>
    <mergeCell ref="AC4:AC5"/>
    <mergeCell ref="AC11:AC12"/>
    <mergeCell ref="AD4:AD5"/>
    <mergeCell ref="AD11:AD12"/>
    <mergeCell ref="AE4:AE5"/>
    <mergeCell ref="AE11:AE12"/>
    <mergeCell ref="AF4:AF5"/>
    <mergeCell ref="AF11:AF12"/>
    <mergeCell ref="AG4:AG5"/>
    <mergeCell ref="AG11:AG12"/>
    <mergeCell ref="AH4:AH5"/>
    <mergeCell ref="AH11:AH12"/>
    <mergeCell ref="AI4:AI5"/>
    <mergeCell ref="AI11:AI12"/>
    <mergeCell ref="AJ4:AJ5"/>
    <mergeCell ref="AJ11:AJ12"/>
    <mergeCell ref="AK4:AK5"/>
    <mergeCell ref="AK11:AK12"/>
    <mergeCell ref="AL4:AL5"/>
    <mergeCell ref="AL11:AL12"/>
    <mergeCell ref="AM4:AM5"/>
    <mergeCell ref="AM11:AM12"/>
    <mergeCell ref="AN4:AN5"/>
    <mergeCell ref="AN11:AN12"/>
    <mergeCell ref="AO4:AO5"/>
    <mergeCell ref="AO11:AO12"/>
    <mergeCell ref="AP4:AP5"/>
    <mergeCell ref="AP11:AP12"/>
    <mergeCell ref="AQ4:AQ5"/>
    <mergeCell ref="AQ11:AQ12"/>
    <mergeCell ref="AR4:AR5"/>
    <mergeCell ref="AR11:AR12"/>
    <mergeCell ref="AS4:AS5"/>
    <mergeCell ref="AS11:AS12"/>
    <mergeCell ref="AT4:AT5"/>
    <mergeCell ref="AT11:AT12"/>
    <mergeCell ref="AU4:AU5"/>
    <mergeCell ref="AU11:AU12"/>
    <mergeCell ref="AV4:AV5"/>
    <mergeCell ref="AV11:AV12"/>
    <mergeCell ref="AW4:AW5"/>
    <mergeCell ref="AW11:AW12"/>
    <mergeCell ref="AX4:AX5"/>
    <mergeCell ref="AX11:AX12"/>
    <mergeCell ref="AY3:AY8"/>
    <mergeCell ref="AY10:AY15"/>
    <mergeCell ref="AZ3:AZ8"/>
    <mergeCell ref="AZ10:AZ15"/>
    <mergeCell ref="BA3:BA8"/>
    <mergeCell ref="BA10:BA15"/>
    <mergeCell ref="BB3:BB5"/>
    <mergeCell ref="BB10:BB12"/>
    <mergeCell ref="BC3:BC5"/>
    <mergeCell ref="BC10:BC12"/>
    <mergeCell ref="BD4:BD5"/>
    <mergeCell ref="BD11:BD12"/>
    <mergeCell ref="BE4:BE5"/>
    <mergeCell ref="BE11:BE12"/>
    <mergeCell ref="BF4:BF5"/>
    <mergeCell ref="BF11:BF12"/>
    <mergeCell ref="BG4:BG5"/>
    <mergeCell ref="BG11:BG12"/>
    <mergeCell ref="BH4:BH5"/>
    <mergeCell ref="BH11:BH12"/>
    <mergeCell ref="BI4:BI5"/>
    <mergeCell ref="BI11:BI12"/>
    <mergeCell ref="BJ4:BJ5"/>
    <mergeCell ref="BJ11:BJ12"/>
    <mergeCell ref="BK4:BK5"/>
    <mergeCell ref="BK11:BK12"/>
    <mergeCell ref="BL4:BL5"/>
    <mergeCell ref="BL11:BL12"/>
    <mergeCell ref="BM4:BM5"/>
    <mergeCell ref="BM11:BM12"/>
    <mergeCell ref="BN4:BN5"/>
    <mergeCell ref="BN11:BN12"/>
    <mergeCell ref="BO4:BO5"/>
    <mergeCell ref="BO11:BO12"/>
    <mergeCell ref="BP4:BP5"/>
    <mergeCell ref="BP11:BP12"/>
    <mergeCell ref="BQ4:BQ5"/>
    <mergeCell ref="BQ11:BQ12"/>
    <mergeCell ref="BR4:BR5"/>
    <mergeCell ref="BR11:BR12"/>
    <mergeCell ref="BS4:BS5"/>
    <mergeCell ref="BS11:BS12"/>
    <mergeCell ref="BT4:BT5"/>
    <mergeCell ref="BT11:BT12"/>
    <mergeCell ref="BU4:BU5"/>
    <mergeCell ref="BU11:BU12"/>
    <mergeCell ref="BV4:BV5"/>
    <mergeCell ref="BV11:BV12"/>
    <mergeCell ref="BW4:BW5"/>
    <mergeCell ref="BW11:BW12"/>
    <mergeCell ref="BX4:BX5"/>
    <mergeCell ref="BX11:BX12"/>
    <mergeCell ref="BY4:BY5"/>
    <mergeCell ref="BY11:BY12"/>
    <mergeCell ref="BZ4:BZ5"/>
    <mergeCell ref="BZ11:BZ12"/>
    <mergeCell ref="CA4:CA5"/>
    <mergeCell ref="CA11:CA12"/>
    <mergeCell ref="CB4:CB5"/>
    <mergeCell ref="CB11:CB12"/>
    <mergeCell ref="CC4:CC5"/>
    <mergeCell ref="CC11:CC12"/>
    <mergeCell ref="CD4:CD5"/>
    <mergeCell ref="CD11:CD12"/>
    <mergeCell ref="CE4:CE5"/>
    <mergeCell ref="CE11:CE12"/>
    <mergeCell ref="CF4:CF5"/>
    <mergeCell ref="CF11:CF12"/>
    <mergeCell ref="CG4:CG5"/>
    <mergeCell ref="CG11:CG12"/>
    <mergeCell ref="CH4:CH5"/>
    <mergeCell ref="CH11:CH12"/>
    <mergeCell ref="CI4:CI5"/>
    <mergeCell ref="CI11:CI12"/>
    <mergeCell ref="CJ4:CJ5"/>
    <mergeCell ref="CJ11:CJ12"/>
    <mergeCell ref="CK4:CK5"/>
    <mergeCell ref="CK11:CK12"/>
    <mergeCell ref="CL4:CL5"/>
    <mergeCell ref="CL11:CL12"/>
    <mergeCell ref="CM4:CM5"/>
    <mergeCell ref="CM11:CM12"/>
    <mergeCell ref="CN4:CN5"/>
    <mergeCell ref="CN11:CN12"/>
    <mergeCell ref="CO4:CO5"/>
    <mergeCell ref="CO11:CO12"/>
    <mergeCell ref="CP4:CP5"/>
    <mergeCell ref="CP11:CP12"/>
    <mergeCell ref="CQ4:CQ5"/>
    <mergeCell ref="CQ11:CQ12"/>
    <mergeCell ref="CR4:CR5"/>
    <mergeCell ref="CR11:CR12"/>
    <mergeCell ref="CS4:CS5"/>
    <mergeCell ref="CS11:CS12"/>
    <mergeCell ref="CT4:CT5"/>
    <mergeCell ref="CT11:CT12"/>
    <mergeCell ref="CU4:CU5"/>
    <mergeCell ref="CU11:CU12"/>
    <mergeCell ref="CV4:CV5"/>
    <mergeCell ref="CV11:CV12"/>
    <mergeCell ref="CW4:CW5"/>
    <mergeCell ref="CW11:CW12"/>
    <mergeCell ref="CX4:CX5"/>
    <mergeCell ref="CX11:CX12"/>
    <mergeCell ref="CY4:CY5"/>
    <mergeCell ref="CY11:CY12"/>
    <mergeCell ref="CZ3:CZ8"/>
    <mergeCell ref="CZ10:CZ15"/>
    <mergeCell ref="DA3:DA8"/>
    <mergeCell ref="DA10:DA15"/>
    <mergeCell ref="DB3:DB8"/>
    <mergeCell ref="DB10:DB15"/>
    <mergeCell ref="DC3:DC5"/>
    <mergeCell ref="DC10:DC12"/>
    <mergeCell ref="DD3:DD5"/>
    <mergeCell ref="DD10:DD12"/>
    <mergeCell ref="DE4:DE5"/>
    <mergeCell ref="DE11:DE12"/>
    <mergeCell ref="DF4:DF5"/>
    <mergeCell ref="DF11:DF12"/>
    <mergeCell ref="DG4:DG5"/>
    <mergeCell ref="DG11:DG12"/>
    <mergeCell ref="DH4:DH5"/>
    <mergeCell ref="DH11:DH12"/>
    <mergeCell ref="DI4:DI5"/>
    <mergeCell ref="DI11:DI12"/>
    <mergeCell ref="DJ4:DJ5"/>
    <mergeCell ref="DJ11:DJ12"/>
    <mergeCell ref="DK4:DK5"/>
    <mergeCell ref="DK11:DK12"/>
    <mergeCell ref="DL4:DL5"/>
    <mergeCell ref="DL11:DL12"/>
    <mergeCell ref="DM4:DM5"/>
    <mergeCell ref="DM11:DM12"/>
    <mergeCell ref="DN4:DN5"/>
    <mergeCell ref="DN11:DN12"/>
    <mergeCell ref="DO4:DO5"/>
    <mergeCell ref="DO11:DO12"/>
    <mergeCell ref="DP4:DP5"/>
    <mergeCell ref="DP11:DP12"/>
    <mergeCell ref="DQ4:DQ5"/>
    <mergeCell ref="DQ11:DQ12"/>
    <mergeCell ref="DR4:DR5"/>
    <mergeCell ref="DR11:DR12"/>
    <mergeCell ref="DS4:DS5"/>
    <mergeCell ref="DS11:DS12"/>
    <mergeCell ref="DT4:DT5"/>
    <mergeCell ref="DT11:DT12"/>
    <mergeCell ref="DU4:DU5"/>
    <mergeCell ref="DU11:DU12"/>
    <mergeCell ref="DV4:DV5"/>
    <mergeCell ref="DV11:DV12"/>
    <mergeCell ref="DW4:DW5"/>
    <mergeCell ref="DW11:DW12"/>
    <mergeCell ref="DX4:DX5"/>
    <mergeCell ref="DX11:DX12"/>
    <mergeCell ref="DY4:DY5"/>
    <mergeCell ref="DY11:DY12"/>
    <mergeCell ref="DZ4:DZ5"/>
    <mergeCell ref="DZ11:DZ12"/>
    <mergeCell ref="EA4:EA5"/>
    <mergeCell ref="EA11:EA12"/>
    <mergeCell ref="EB4:EB5"/>
    <mergeCell ref="EB11:EB12"/>
    <mergeCell ref="EC4:EC5"/>
    <mergeCell ref="EC11:EC12"/>
    <mergeCell ref="ED4:ED5"/>
    <mergeCell ref="ED11:ED12"/>
    <mergeCell ref="EE4:EE5"/>
    <mergeCell ref="EE11:EE12"/>
    <mergeCell ref="EF4:EF5"/>
    <mergeCell ref="EF11:EF12"/>
    <mergeCell ref="EG4:EG5"/>
    <mergeCell ref="EG11:EG12"/>
    <mergeCell ref="EH4:EH5"/>
    <mergeCell ref="EH11:EH12"/>
    <mergeCell ref="EI4:EI5"/>
    <mergeCell ref="EI11:EI12"/>
    <mergeCell ref="EJ4:EJ5"/>
    <mergeCell ref="EJ11:EJ12"/>
    <mergeCell ref="EK4:EK5"/>
    <mergeCell ref="EK11:EK12"/>
    <mergeCell ref="EL4:EL5"/>
    <mergeCell ref="EL11:EL12"/>
    <mergeCell ref="EM4:EM5"/>
    <mergeCell ref="EM11:EM12"/>
    <mergeCell ref="EN4:EN5"/>
    <mergeCell ref="EN11:EN12"/>
    <mergeCell ref="EO4:EO5"/>
    <mergeCell ref="EO11:EO12"/>
    <mergeCell ref="EP4:EP5"/>
    <mergeCell ref="EP11:EP12"/>
    <mergeCell ref="EQ4:EQ5"/>
    <mergeCell ref="EQ11:EQ12"/>
    <mergeCell ref="ER4:ER5"/>
    <mergeCell ref="ER11:ER12"/>
    <mergeCell ref="ES4:ES5"/>
    <mergeCell ref="ES11:ES12"/>
    <mergeCell ref="ET4:ET5"/>
    <mergeCell ref="ET11:ET12"/>
    <mergeCell ref="EU4:EU5"/>
    <mergeCell ref="EU11:EU12"/>
    <mergeCell ref="EV4:EV5"/>
    <mergeCell ref="EV11:EV12"/>
    <mergeCell ref="EW4:EW5"/>
    <mergeCell ref="EW11:EW12"/>
    <mergeCell ref="EX4:EX5"/>
    <mergeCell ref="EX11:EX12"/>
    <mergeCell ref="EY4:EY5"/>
    <mergeCell ref="EY11:EY12"/>
    <mergeCell ref="EZ4:EZ5"/>
    <mergeCell ref="EZ11:EZ12"/>
    <mergeCell ref="FA3:FA8"/>
    <mergeCell ref="FA10:FA15"/>
    <mergeCell ref="FB3:FB8"/>
    <mergeCell ref="FB10:FB15"/>
    <mergeCell ref="FC3:FC8"/>
    <mergeCell ref="FC10:FC15"/>
    <mergeCell ref="FD3:FD5"/>
    <mergeCell ref="FD10:FD12"/>
    <mergeCell ref="FE3:FE5"/>
    <mergeCell ref="FE10:FE12"/>
    <mergeCell ref="FF4:FF5"/>
    <mergeCell ref="FF11:FF12"/>
    <mergeCell ref="FG4:FG5"/>
    <mergeCell ref="FG11:FG12"/>
    <mergeCell ref="FH4:FH5"/>
    <mergeCell ref="FH11:FH12"/>
    <mergeCell ref="FI4:FI5"/>
    <mergeCell ref="FI11:FI12"/>
    <mergeCell ref="FJ4:FJ5"/>
    <mergeCell ref="FJ11:FJ12"/>
    <mergeCell ref="FK4:FK5"/>
    <mergeCell ref="FK11:FK12"/>
    <mergeCell ref="FL4:FL5"/>
    <mergeCell ref="FL11:FL12"/>
    <mergeCell ref="FM4:FM5"/>
    <mergeCell ref="FM11:FM12"/>
    <mergeCell ref="FN4:FN5"/>
    <mergeCell ref="FN11:FN12"/>
    <mergeCell ref="FO4:FO5"/>
    <mergeCell ref="FO11:FO12"/>
    <mergeCell ref="FP4:FP5"/>
    <mergeCell ref="FP11:FP12"/>
    <mergeCell ref="FQ4:FQ5"/>
    <mergeCell ref="FQ11:FQ12"/>
    <mergeCell ref="FR4:FR5"/>
    <mergeCell ref="FR11:FR12"/>
    <mergeCell ref="FS4:FS5"/>
    <mergeCell ref="FS11:FS12"/>
    <mergeCell ref="FT4:FT5"/>
    <mergeCell ref="FT11:FT12"/>
    <mergeCell ref="FU4:FU5"/>
    <mergeCell ref="FU11:FU12"/>
    <mergeCell ref="FV4:FV5"/>
    <mergeCell ref="FV11:FV12"/>
    <mergeCell ref="FW4:FW5"/>
    <mergeCell ref="FW11:FW12"/>
    <mergeCell ref="FX4:FX5"/>
    <mergeCell ref="FX11:FX12"/>
    <mergeCell ref="FY4:FY5"/>
    <mergeCell ref="FY11:FY12"/>
    <mergeCell ref="FZ4:FZ5"/>
    <mergeCell ref="FZ11:FZ12"/>
    <mergeCell ref="GA4:GA5"/>
    <mergeCell ref="GA11:GA12"/>
    <mergeCell ref="GB4:GB5"/>
    <mergeCell ref="GB11:GB12"/>
    <mergeCell ref="GC4:GC5"/>
    <mergeCell ref="GC11:GC12"/>
    <mergeCell ref="GD4:GD5"/>
    <mergeCell ref="GD11:GD12"/>
    <mergeCell ref="GE4:GE5"/>
    <mergeCell ref="GE11:GE12"/>
    <mergeCell ref="GF4:GF5"/>
    <mergeCell ref="GF11:GF12"/>
    <mergeCell ref="GG4:GG5"/>
    <mergeCell ref="GG11:GG12"/>
    <mergeCell ref="GH4:GH5"/>
    <mergeCell ref="GH11:GH12"/>
    <mergeCell ref="GI4:GI5"/>
    <mergeCell ref="GI11:GI12"/>
    <mergeCell ref="GJ4:GJ5"/>
    <mergeCell ref="GJ11:GJ12"/>
    <mergeCell ref="GK4:GK5"/>
    <mergeCell ref="GK11:GK12"/>
    <mergeCell ref="GL4:GL5"/>
    <mergeCell ref="GL11:GL12"/>
    <mergeCell ref="GM4:GM5"/>
    <mergeCell ref="GM11:GM12"/>
    <mergeCell ref="GN4:GN5"/>
    <mergeCell ref="GN11:GN12"/>
    <mergeCell ref="GO4:GO5"/>
    <mergeCell ref="GO11:GO12"/>
    <mergeCell ref="GP4:GP5"/>
    <mergeCell ref="GP11:GP12"/>
    <mergeCell ref="GQ4:GQ5"/>
    <mergeCell ref="GQ11:GQ12"/>
    <mergeCell ref="GR4:GR5"/>
    <mergeCell ref="GR11:GR12"/>
    <mergeCell ref="GS4:GS5"/>
    <mergeCell ref="GS11:GS12"/>
    <mergeCell ref="GT4:GT5"/>
    <mergeCell ref="GT11:GT12"/>
    <mergeCell ref="GU4:GU5"/>
    <mergeCell ref="GU11:GU12"/>
    <mergeCell ref="GV4:GV5"/>
    <mergeCell ref="GV11:GV12"/>
    <mergeCell ref="GW4:GW5"/>
    <mergeCell ref="GW11:GW12"/>
    <mergeCell ref="GX4:GX5"/>
    <mergeCell ref="GX11:GX12"/>
    <mergeCell ref="GY4:GY5"/>
    <mergeCell ref="GY11:GY12"/>
    <mergeCell ref="GZ4:GZ5"/>
    <mergeCell ref="GZ11:GZ12"/>
    <mergeCell ref="HA4:HA5"/>
    <mergeCell ref="HA11:HA12"/>
    <mergeCell ref="HB3:HB8"/>
    <mergeCell ref="HB10:HB15"/>
    <mergeCell ref="HC3:HC8"/>
    <mergeCell ref="HC10:HC15"/>
    <mergeCell ref="HD3:HD8"/>
    <mergeCell ref="HD10:HD15"/>
    <mergeCell ref="HE3:HE5"/>
    <mergeCell ref="HF3:HF5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HR4:HR5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4:IB5"/>
    <mergeCell ref="IC4:IC5"/>
    <mergeCell ref="ID4:ID5"/>
    <mergeCell ref="IE4:IE5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4:IO5"/>
    <mergeCell ref="IP4:IP5"/>
    <mergeCell ref="IQ4:IQ5"/>
    <mergeCell ref="IR4:IR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4:JB5"/>
    <mergeCell ref="JC3:JC8"/>
    <mergeCell ref="JD3:JD8"/>
    <mergeCell ref="JE3:JE8"/>
  </mergeCells>
  <pageMargins left="0.42" right="0.3" top="0.748031496062992" bottom="0.748031496062992" header="0.31496062992126" footer="0.31496062992126"/>
  <pageSetup paperSize="9" scale="4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M8" sqref="M8"/>
    </sheetView>
  </sheetViews>
  <sheetFormatPr defaultColWidth="9" defaultRowHeight="13.5" outlineLevelRow="7"/>
  <cols>
    <col min="1" max="2" width="5.875" customWidth="1"/>
    <col min="3" max="3" width="26" style="4" customWidth="1"/>
    <col min="4" max="4" width="8.375" customWidth="1"/>
    <col min="6" max="6" width="9" style="2"/>
    <col min="11" max="11" width="12.625" customWidth="1"/>
    <col min="12" max="12" width="12.75" customWidth="1"/>
    <col min="13" max="13" width="9.25"/>
  </cols>
  <sheetData>
    <row r="1" ht="28.5" customHeight="1" spans="1:1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7.5" customHeight="1" spans="1:12">
      <c r="A2" s="6" t="s">
        <v>80</v>
      </c>
      <c r="B2" s="7" t="s">
        <v>81</v>
      </c>
      <c r="C2" s="7" t="s">
        <v>0</v>
      </c>
      <c r="D2" s="7" t="s">
        <v>21</v>
      </c>
      <c r="E2" s="7" t="s">
        <v>82</v>
      </c>
      <c r="F2" s="8" t="s">
        <v>83</v>
      </c>
      <c r="G2" s="7" t="s">
        <v>84</v>
      </c>
      <c r="H2" s="9" t="s">
        <v>85</v>
      </c>
      <c r="I2" s="28"/>
      <c r="J2" s="29"/>
      <c r="K2" s="7" t="s">
        <v>15</v>
      </c>
      <c r="L2" s="6" t="s">
        <v>16</v>
      </c>
    </row>
    <row r="3" s="1" customFormat="1" ht="39.95" customHeight="1" spans="1:13">
      <c r="A3" s="6"/>
      <c r="B3" s="10"/>
      <c r="C3" s="11"/>
      <c r="D3" s="10"/>
      <c r="E3" s="10"/>
      <c r="F3" s="12"/>
      <c r="G3" s="10"/>
      <c r="H3" s="13" t="s">
        <v>23</v>
      </c>
      <c r="I3" s="13" t="s">
        <v>24</v>
      </c>
      <c r="J3" s="13" t="s">
        <v>25</v>
      </c>
      <c r="K3" s="11"/>
      <c r="L3" s="7"/>
      <c r="M3" s="30"/>
    </row>
    <row r="4" s="2" customFormat="1" ht="30" customHeight="1" spans="1:12">
      <c r="A4" s="14" t="s">
        <v>86</v>
      </c>
      <c r="B4" s="15">
        <v>1</v>
      </c>
      <c r="C4" s="16" t="s">
        <v>63</v>
      </c>
      <c r="D4" s="16" t="s">
        <v>67</v>
      </c>
      <c r="E4" s="17" t="s">
        <v>87</v>
      </c>
      <c r="F4" s="18">
        <v>47</v>
      </c>
      <c r="G4" s="18">
        <v>16</v>
      </c>
      <c r="H4" s="17">
        <v>116</v>
      </c>
      <c r="I4" s="17">
        <v>47</v>
      </c>
      <c r="J4" s="17">
        <v>11</v>
      </c>
      <c r="K4" s="31">
        <v>2.3153</v>
      </c>
      <c r="L4" s="32">
        <f>K4/4</f>
        <v>0.578825</v>
      </c>
    </row>
    <row r="5" s="2" customFormat="1" ht="30" customHeight="1" spans="1:12">
      <c r="A5" s="19"/>
      <c r="B5" s="15">
        <v>2</v>
      </c>
      <c r="C5" s="16" t="s">
        <v>88</v>
      </c>
      <c r="D5" s="20" t="s">
        <v>28</v>
      </c>
      <c r="E5" s="21" t="s">
        <v>58</v>
      </c>
      <c r="F5" s="21">
        <f>12+3</f>
        <v>15</v>
      </c>
      <c r="G5" s="21">
        <v>0</v>
      </c>
      <c r="H5" s="21">
        <v>0</v>
      </c>
      <c r="I5" s="21">
        <v>0</v>
      </c>
      <c r="J5" s="21"/>
      <c r="K5" s="33">
        <v>0</v>
      </c>
      <c r="L5" s="32">
        <f t="shared" ref="L5:L7" si="0">K5/4</f>
        <v>0</v>
      </c>
    </row>
    <row r="6" s="2" customFormat="1" ht="30" customHeight="1" spans="1:12">
      <c r="A6" s="19"/>
      <c r="B6" s="15">
        <v>3</v>
      </c>
      <c r="C6" s="16" t="s">
        <v>89</v>
      </c>
      <c r="D6" s="20" t="s">
        <v>29</v>
      </c>
      <c r="E6" s="18" t="s">
        <v>90</v>
      </c>
      <c r="F6" s="21">
        <v>16</v>
      </c>
      <c r="G6" s="21">
        <v>3</v>
      </c>
      <c r="H6" s="21"/>
      <c r="I6" s="21">
        <v>1</v>
      </c>
      <c r="J6" s="21">
        <v>10</v>
      </c>
      <c r="K6" s="33">
        <v>0.3226</v>
      </c>
      <c r="L6" s="32">
        <f t="shared" si="0"/>
        <v>0.08065</v>
      </c>
    </row>
    <row r="7" s="2" customFormat="1" ht="30" customHeight="1" spans="1:12">
      <c r="A7" s="19"/>
      <c r="B7" s="15">
        <v>4</v>
      </c>
      <c r="C7" s="16" t="s">
        <v>91</v>
      </c>
      <c r="D7" s="22" t="s">
        <v>30</v>
      </c>
      <c r="E7" s="23" t="s">
        <v>60</v>
      </c>
      <c r="F7" s="21">
        <f>248-18</f>
        <v>230</v>
      </c>
      <c r="G7" s="21">
        <v>3</v>
      </c>
      <c r="H7" s="21"/>
      <c r="I7" s="21">
        <v>5</v>
      </c>
      <c r="J7" s="21">
        <v>10</v>
      </c>
      <c r="K7" s="33">
        <v>0.4</v>
      </c>
      <c r="L7" s="32">
        <f t="shared" si="0"/>
        <v>0.1</v>
      </c>
    </row>
    <row r="8" s="3" customFormat="1" ht="30" customHeight="1" spans="1:13">
      <c r="A8" s="24"/>
      <c r="B8" s="24"/>
      <c r="C8" s="25"/>
      <c r="D8" s="26"/>
      <c r="E8" s="26"/>
      <c r="F8" s="26"/>
      <c r="G8" s="27">
        <f>SUM(G4:G7)</f>
        <v>22</v>
      </c>
      <c r="H8" s="27">
        <f t="shared" ref="H8:K8" si="1">SUM(H4:H7)</f>
        <v>116</v>
      </c>
      <c r="I8" s="27">
        <f t="shared" si="1"/>
        <v>53</v>
      </c>
      <c r="J8" s="27">
        <f t="shared" si="1"/>
        <v>31</v>
      </c>
      <c r="K8" s="34">
        <f t="shared" si="1"/>
        <v>3.0379</v>
      </c>
      <c r="L8" s="35">
        <f>K8/2/2</f>
        <v>0.759475</v>
      </c>
      <c r="M8" s="3">
        <f>L8*2</f>
        <v>1.51895</v>
      </c>
    </row>
  </sheetData>
  <mergeCells count="13">
    <mergeCell ref="A1:L1"/>
    <mergeCell ref="H2:J2"/>
    <mergeCell ref="A8:C8"/>
    <mergeCell ref="A2:A3"/>
    <mergeCell ref="A4:A7"/>
    <mergeCell ref="B2:B3"/>
    <mergeCell ref="C2:C3"/>
    <mergeCell ref="D2:D3"/>
    <mergeCell ref="E2:E3"/>
    <mergeCell ref="F2:F3"/>
    <mergeCell ref="G2:G3"/>
    <mergeCell ref="K2:K3"/>
    <mergeCell ref="L2:L3"/>
  </mergeCells>
  <pageMargins left="0.43" right="0.56" top="0.88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运营补贴审定明细表</vt:lpstr>
      <vt:lpstr>困难老人审定表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小元元</cp:lastModifiedBy>
  <dcterms:created xsi:type="dcterms:W3CDTF">2006-09-13T11:21:00Z</dcterms:created>
  <dcterms:modified xsi:type="dcterms:W3CDTF">2021-03-08T03:25:52Z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